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36336D2C-B706-48A2-A2B1-2E553BD73D19}" xr6:coauthVersionLast="47" xr6:coauthVersionMax="47" xr10:uidLastSave="{00000000-0000-0000-0000-000000000000}"/>
  <bookViews>
    <workbookView xWindow="-120" yWindow="-120" windowWidth="29040" windowHeight="15840" xr2:uid="{2AD8FF3D-DDB9-48E5-BAEF-05FD55D87F18}"/>
  </bookViews>
  <sheets>
    <sheet name="PL Act to Bud" sheetId="1" r:id="rId1"/>
    <sheet name="Balance Sheet" sheetId="2" r:id="rId2"/>
    <sheet name="YTD Rev by Type" sheetId="4" r:id="rId3"/>
    <sheet name="Feb Rev by Type" sheetId="3" r:id="rId4"/>
  </sheets>
  <definedNames>
    <definedName name="_xlnm.Print_Area" localSheetId="1">'Balance Sheet'!$A$1:$K$19</definedName>
    <definedName name="_xlnm.Print_Area" localSheetId="3">'Feb Rev by Type'!$A$1:$N$13</definedName>
    <definedName name="_xlnm.Print_Area" localSheetId="0">'PL Act to Bud'!$A$1:$AB$41</definedName>
    <definedName name="_xlnm.Print_Area" localSheetId="2">'YTD Rev by Type'!$A$1:$N$13</definedName>
    <definedName name="_xlnm.Print_Titles" localSheetId="1">'Balance Sheet'!$A:$D,'Balance Sheet'!$1:$2</definedName>
    <definedName name="_xlnm.Print_Titles" localSheetId="3">'Feb Rev by Type'!$A:$E,'Feb Rev by Type'!$1:$1</definedName>
    <definedName name="_xlnm.Print_Titles" localSheetId="0">'PL Act to Bud'!$A:$E,'PL Act to Bud'!$1:$2</definedName>
    <definedName name="_xlnm.Print_Titles" localSheetId="2">'YTD Rev by Type'!$A:$E,'YTD Rev by Type'!$1:$1</definedName>
    <definedName name="QB_COLUMN_10210" localSheetId="3" hidden="1">'Feb Rev by Type'!$F$1</definedName>
    <definedName name="QB_COLUMN_10210" localSheetId="2" hidden="1">'YTD Rev by Type'!$F$1</definedName>
    <definedName name="QB_COLUMN_11210" localSheetId="3" hidden="1">'Feb Rev by Type'!$H$1</definedName>
    <definedName name="QB_COLUMN_11210" localSheetId="2" hidden="1">'YTD Rev by Type'!$H$1</definedName>
    <definedName name="QB_COLUMN_290" localSheetId="0" hidden="1">'PL Act to Bud'!$N$1</definedName>
    <definedName name="QB_COLUMN_42301" localSheetId="3" hidden="1">'Feb Rev by Type'!$N$1</definedName>
    <definedName name="QB_COLUMN_42301" localSheetId="2" hidden="1">'YTD Rev by Type'!$N$1</definedName>
    <definedName name="QB_COLUMN_59200" localSheetId="1" hidden="1">'Balance Sheet'!$E$2</definedName>
    <definedName name="QB_COLUMN_59201" localSheetId="0" hidden="1">'PL Act to Bud'!$F$2</definedName>
    <definedName name="QB_COLUMN_59202" localSheetId="0" hidden="1">'PL Act to Bud'!$N$2</definedName>
    <definedName name="QB_COLUMN_59300" localSheetId="0" hidden="1">'PL Act to Bud'!$V$2</definedName>
    <definedName name="QB_COLUMN_61210" localSheetId="1" hidden="1">'Balance Sheet'!$G$2</definedName>
    <definedName name="QB_COLUMN_6210" localSheetId="3" hidden="1">'Feb Rev by Type'!$L$1</definedName>
    <definedName name="QB_COLUMN_6210" localSheetId="2" hidden="1">'YTD Rev by Type'!$L$1</definedName>
    <definedName name="QB_COLUMN_63620" localSheetId="1" hidden="1">'Balance Sheet'!$I$2</definedName>
    <definedName name="QB_COLUMN_63620" localSheetId="0" hidden="1">'PL Act to Bud'!$Z$2</definedName>
    <definedName name="QB_COLUMN_63621" localSheetId="0" hidden="1">'PL Act to Bud'!$J$2</definedName>
    <definedName name="QB_COLUMN_63622" localSheetId="0" hidden="1">'PL Act to Bud'!$R$2</definedName>
    <definedName name="QB_COLUMN_64430" localSheetId="0" hidden="1">'PL Act to Bud'!$AB$2</definedName>
    <definedName name="QB_COLUMN_64431" localSheetId="0" hidden="1">'PL Act to Bud'!$L$2</definedName>
    <definedName name="QB_COLUMN_64432" localSheetId="0" hidden="1">'PL Act to Bud'!$T$2</definedName>
    <definedName name="QB_COLUMN_64830" localSheetId="1" hidden="1">'Balance Sheet'!$K$2</definedName>
    <definedName name="QB_COLUMN_7210" localSheetId="3" hidden="1">'Feb Rev by Type'!$J$1</definedName>
    <definedName name="QB_COLUMN_7210" localSheetId="2" hidden="1">'YTD Rev by Type'!$J$1</definedName>
    <definedName name="QB_COLUMN_76211" localSheetId="0" hidden="1">'PL Act to Bud'!$H$2</definedName>
    <definedName name="QB_COLUMN_76212" localSheetId="0" hidden="1">'PL Act to Bud'!$P$2</definedName>
    <definedName name="QB_COLUMN_76310" localSheetId="0" hidden="1">'PL Act to Bud'!$X$2</definedName>
    <definedName name="QB_DATA_0" localSheetId="1" hidden="1">'Balance Sheet'!$5:$5,'Balance Sheet'!$6:$6,'Balance Sheet'!$7:$7,'Balance Sheet'!$9:$9,'Balance Sheet'!$14:$14,'Balance Sheet'!$15:$15,'Balance Sheet'!$18:$18</definedName>
    <definedName name="QB_DATA_0" localSheetId="3" hidden="1">'Feb Rev by Type'!$4:$4,'Feb Rev by Type'!$5:$5,'Feb Rev by Type'!$6:$6,'Feb Rev by Type'!$7:$7,'Feb Rev by Type'!$8:$8</definedName>
    <definedName name="QB_DATA_0" localSheetId="0" hidden="1">'PL Act to Bud'!$5:$5,'PL Act to Bud'!$6:$6,'PL Act to Bud'!$7:$7,'PL Act to Bud'!$8:$8,'PL Act to Bud'!$9:$9,'PL Act to Bud'!$10:$10,'PL Act to Bud'!$14:$14,'PL Act to Bud'!$15:$15,'PL Act to Bud'!$16:$16,'PL Act to Bud'!$17:$17,'PL Act to Bud'!$18:$18,'PL Act to Bud'!$19:$19,'PL Act to Bud'!$20:$20,'PL Act to Bud'!$21:$21,'PL Act to Bud'!$22:$22,'PL Act to Bud'!$23:$23</definedName>
    <definedName name="QB_DATA_0" localSheetId="2" hidden="1">'YTD Rev by Type'!$4:$4,'YTD Rev by Type'!$5:$5,'YTD Rev by Type'!$6:$6,'YTD Rev by Type'!$7:$7,'YTD Rev by Type'!$8:$8</definedName>
    <definedName name="QB_DATA_1" localSheetId="0" hidden="1">'PL Act to Bud'!$24:$24,'PL Act to Bud'!$25:$25,'PL Act to Bud'!$26:$26,'PL Act to Bud'!$27:$27,'PL Act to Bud'!$28:$28,'PL Act to Bud'!$29:$29,'PL Act to Bud'!$30:$30,'PL Act to Bud'!$31:$31,'PL Act to Bud'!$32:$32,'PL Act to Bud'!$33:$33,'PL Act to Bud'!$34:$34,'PL Act to Bud'!$35:$35,'PL Act to Bud'!$36:$36,'PL Act to Bud'!$40:$40,'PL Act to Bud'!#REF!</definedName>
    <definedName name="QB_FORMULA_0" localSheetId="1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3" hidden="1">'Feb Rev by Type'!$N$4,'Feb Rev by Type'!$N$5,'Feb Rev by Type'!$N$6,'Feb Rev by Type'!$N$7,'Feb Rev by Type'!$N$8,'Feb Rev by Type'!$F$9,'Feb Rev by Type'!$H$9,'Feb Rev by Type'!$J$9,'Feb Rev by Type'!$L$9,'Feb Rev by Type'!$N$9,'Feb Rev by Type'!$F$10,'Feb Rev by Type'!$H$10,'Feb Rev by Type'!$J$10,'Feb Rev by Type'!$L$10,'Feb Rev by Type'!$N$10,'Feb Rev by Type'!$F$11</definedName>
    <definedName name="QB_FORMULA_0" localSheetId="0" hidden="1">'PL Act to Bud'!$J$5,'PL Act to Bud'!$L$5,'PL Act to Bud'!$R$5,'PL Act to Bud'!$T$5,'PL Act to Bud'!$V$5,'PL Act to Bud'!$X$5,'PL Act to Bud'!$Z$5,'PL Act to Bud'!$AB$5,'PL Act to Bud'!$J$6,'PL Act to Bud'!$L$6,'PL Act to Bud'!$R$6,'PL Act to Bud'!$T$6,'PL Act to Bud'!$V$6,'PL Act to Bud'!$X$6,'PL Act to Bud'!$Z$6,'PL Act to Bud'!$AB$6</definedName>
    <definedName name="QB_FORMULA_0" localSheetId="2" hidden="1">'YTD Rev by Type'!$N$4,'YTD Rev by Type'!$N$5,'YTD Rev by Type'!$N$6,'YTD Rev by Type'!$N$7,'YTD Rev by Type'!$N$8,'YTD Rev by Type'!$F$9,'YTD Rev by Type'!$H$9,'YTD Rev by Type'!$J$9,'YTD Rev by Type'!$L$9,'YTD Rev by Type'!$N$9,'YTD Rev by Type'!$F$10,'YTD Rev by Type'!$H$10,'YTD Rev by Type'!$J$10,'YTD Rev by Type'!$L$10,'YTD Rev by Type'!$N$10,'YTD Rev by Type'!$F$11</definedName>
    <definedName name="QB_FORMULA_1" localSheetId="1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3" hidden="1">'Feb Rev by Type'!$H$11,'Feb Rev by Type'!$J$11,'Feb Rev by Type'!$L$11,'Feb Rev by Type'!$N$11,'Feb Rev by Type'!$F$12,'Feb Rev by Type'!$H$12,'Feb Rev by Type'!$J$12,'Feb Rev by Type'!$L$12,'Feb Rev by Type'!$N$12</definedName>
    <definedName name="QB_FORMULA_1" localSheetId="0" hidden="1">'PL Act to Bud'!$J$7,'PL Act to Bud'!$L$7,'PL Act to Bud'!$R$7,'PL Act to Bud'!$T$7,'PL Act to Bud'!$V$7,'PL Act to Bud'!$X$7,'PL Act to Bud'!$Z$7,'PL Act to Bud'!$AB$7,'PL Act to Bud'!$J$8,'PL Act to Bud'!$L$8,'PL Act to Bud'!$R$8,'PL Act to Bud'!$T$8,'PL Act to Bud'!$V$8,'PL Act to Bud'!$X$8,'PL Act to Bud'!$Z$8,'PL Act to Bud'!$AB$8</definedName>
    <definedName name="QB_FORMULA_1" localSheetId="2" hidden="1">'YTD Rev by Type'!$H$11,'YTD Rev by Type'!$J$11,'YTD Rev by Type'!$L$11,'YTD Rev by Type'!$N$11,'YTD Rev by Type'!$F$12,'YTD Rev by Type'!$H$12,'YTD Rev by Type'!$J$12,'YTD Rev by Type'!$L$12,'YTD Rev by Type'!$N$12</definedName>
    <definedName name="QB_FORMULA_10" localSheetId="0" hidden="1">'PL Act to Bud'!$J$25,'PL Act to Bud'!$L$25,'PL Act to Bud'!$R$25,'PL Act to Bud'!$T$25,'PL Act to Bud'!$V$25,'PL Act to Bud'!$X$25,'PL Act to Bud'!$Z$25,'PL Act to Bud'!$AB$25,'PL Act to Bud'!$J$26,'PL Act to Bud'!$L$26,'PL Act to Bud'!$R$26,'PL Act to Bud'!$T$26,'PL Act to Bud'!$V$26,'PL Act to Bud'!$X$26,'PL Act to Bud'!$Z$26,'PL Act to Bud'!$AB$26</definedName>
    <definedName name="QB_FORMULA_11" localSheetId="0" hidden="1">'PL Act to Bud'!$J$27,'PL Act to Bud'!$L$27,'PL Act to Bud'!$R$27,'PL Act to Bud'!$T$27,'PL Act to Bud'!$V$27,'PL Act to Bud'!$X$27,'PL Act to Bud'!$Z$27,'PL Act to Bud'!$AB$27,'PL Act to Bud'!$J$28,'PL Act to Bud'!$L$28,'PL Act to Bud'!$R$28,'PL Act to Bud'!$T$28,'PL Act to Bud'!$V$28,'PL Act to Bud'!$X$28,'PL Act to Bud'!$Z$28,'PL Act to Bud'!$AB$28</definedName>
    <definedName name="QB_FORMULA_12" localSheetId="0" hidden="1">'PL Act to Bud'!$J$29,'PL Act to Bud'!$L$29,'PL Act to Bud'!$R$29,'PL Act to Bud'!$T$29,'PL Act to Bud'!$V$29,'PL Act to Bud'!$X$29,'PL Act to Bud'!$Z$29,'PL Act to Bud'!$AB$29,'PL Act to Bud'!$J$30,'PL Act to Bud'!$L$30,'PL Act to Bud'!$R$30,'PL Act to Bud'!$T$30,'PL Act to Bud'!$V$30,'PL Act to Bud'!$X$30,'PL Act to Bud'!$Z$30,'PL Act to Bud'!$AB$30</definedName>
    <definedName name="QB_FORMULA_13" localSheetId="0" hidden="1">'PL Act to Bud'!$J$31,'PL Act to Bud'!$L$31,'PL Act to Bud'!$R$31,'PL Act to Bud'!$T$31,'PL Act to Bud'!$V$31,'PL Act to Bud'!$X$31,'PL Act to Bud'!$Z$31,'PL Act to Bud'!$AB$31,'PL Act to Bud'!$J$32,'PL Act to Bud'!$L$32,'PL Act to Bud'!$R$32,'PL Act to Bud'!$T$32,'PL Act to Bud'!$V$32,'PL Act to Bud'!$X$32,'PL Act to Bud'!$Z$32,'PL Act to Bud'!$AB$32</definedName>
    <definedName name="QB_FORMULA_14" localSheetId="0" hidden="1">'PL Act to Bud'!$J$33,'PL Act to Bud'!$L$33,'PL Act to Bud'!$R$33,'PL Act to Bud'!$T$33,'PL Act to Bud'!$V$33,'PL Act to Bud'!$X$33,'PL Act to Bud'!$Z$33,'PL Act to Bud'!$AB$33,'PL Act to Bud'!$J$34,'PL Act to Bud'!$L$34,'PL Act to Bud'!$R$34,'PL Act to Bud'!$T$34,'PL Act to Bud'!$V$34,'PL Act to Bud'!$X$34,'PL Act to Bud'!$Z$34,'PL Act to Bud'!$AB$34</definedName>
    <definedName name="QB_FORMULA_15" localSheetId="0" hidden="1">'PL Act to Bud'!$J$35,'PL Act to Bud'!$L$35,'PL Act to Bud'!$R$35,'PL Act to Bud'!$T$35,'PL Act to Bud'!$V$35,'PL Act to Bud'!$X$35,'PL Act to Bud'!$Z$35,'PL Act to Bud'!$AB$35,'PL Act to Bud'!$J$36,'PL Act to Bud'!$L$36,'PL Act to Bud'!$R$36,'PL Act to Bud'!$T$36,'PL Act to Bud'!$V$36,'PL Act to Bud'!$X$36,'PL Act to Bud'!$Z$36,'PL Act to Bud'!$AB$36</definedName>
    <definedName name="QB_FORMULA_16" localSheetId="0" hidden="1">'PL Act to Bud'!$F$37,'PL Act to Bud'!$H$37,'PL Act to Bud'!$J$37,'PL Act to Bud'!$L$37,'PL Act to Bud'!$N$37,'PL Act to Bud'!$P$37,'PL Act to Bud'!$R$37,'PL Act to Bud'!$T$37,'PL Act to Bud'!$V$37,'PL Act to Bud'!$X$37,'PL Act to Bud'!$Z$37,'PL Act to Bud'!$AB$37,'PL Act to Bud'!$F$38,'PL Act to Bud'!$H$38,'PL Act to Bud'!$J$38,'PL Act to Bud'!$L$38</definedName>
    <definedName name="QB_FORMULA_17" localSheetId="0" hidden="1">'PL Act to Bud'!$N$38,'PL Act to Bud'!$P$38,'PL Act to Bud'!$R$38,'PL Act to Bud'!$T$38,'PL Act to Bud'!$V$38,'PL Act to Bud'!$X$38,'PL Act to Bud'!$Z$38,'PL Act to Bud'!$AB$38,'PL Act to Bud'!$J$40,'PL Act to Bud'!$L$40,'PL Act to Bud'!$R$40,'PL Act to Bud'!$T$40,'PL Act to Bud'!$V$40,'PL Act to Bud'!$X$40,'PL Act to Bud'!$Z$40,'PL Act to Bud'!$AB$40</definedName>
    <definedName name="QB_FORMULA_18" localSheetId="0" hidden="1">'PL Act to Bud'!#REF!,'PL Act to Bud'!#REF!,'PL Act to Bud'!#REF!,'PL Act to Bud'!#REF!,'PL Act to Bud'!#REF!,'PL Act to Bud'!#REF!,'PL Act to Bud'!#REF!,'PL Act to Bud'!#REF!,'PL Act to Bud'!#REF!,'PL Act to Bud'!#REF!,'PL Act to Bud'!#REF!,'PL Act to Bud'!#REF!,'PL Act to Bud'!#REF!,'PL Act to Bud'!$F$41,'PL Act to Bud'!$H$41,'PL Act to Bud'!$J$41</definedName>
    <definedName name="QB_FORMULA_19" localSheetId="0" hidden="1">'PL Act to Bud'!$L$41,'PL Act to Bud'!$N$41,'PL Act to Bud'!$P$41,'PL Act to Bud'!$R$41,'PL Act to Bud'!$T$41,'PL Act to Bud'!$V$41,'PL Act to Bud'!$X$41,'PL Act to Bud'!$Z$41,'PL Act to Bud'!$AB$41</definedName>
    <definedName name="QB_FORMULA_2" localSheetId="1" hidden="1">'Balance Sheet'!$I$19,'Balance Sheet'!$K$19</definedName>
    <definedName name="QB_FORMULA_2" localSheetId="0" hidden="1">'PL Act to Bud'!$J$9,'PL Act to Bud'!$L$9,'PL Act to Bud'!$R$9,'PL Act to Bud'!$T$9,'PL Act to Bud'!$V$9,'PL Act to Bud'!$X$9,'PL Act to Bud'!$Z$9,'PL Act to Bud'!$AB$9,'PL Act to Bud'!$J$10,'PL Act to Bud'!$L$10,'PL Act to Bud'!$R$10,'PL Act to Bud'!$T$10,'PL Act to Bud'!$V$10,'PL Act to Bud'!$X$10,'PL Act to Bud'!$Z$10,'PL Act to Bud'!$AB$10</definedName>
    <definedName name="QB_FORMULA_3" localSheetId="0" hidden="1">'PL Act to Bud'!$F$11,'PL Act to Bud'!$H$11,'PL Act to Bud'!$J$11,'PL Act to Bud'!$L$11,'PL Act to Bud'!$N$11,'PL Act to Bud'!$P$11,'PL Act to Bud'!$R$11,'PL Act to Bud'!$T$11,'PL Act to Bud'!$V$11,'PL Act to Bud'!$X$11,'PL Act to Bud'!$Z$11,'PL Act to Bud'!$AB$11,'PL Act to Bud'!$F$12,'PL Act to Bud'!$H$12,'PL Act to Bud'!$J$12,'PL Act to Bud'!$L$12</definedName>
    <definedName name="QB_FORMULA_4" localSheetId="0" hidden="1">'PL Act to Bud'!$N$12,'PL Act to Bud'!$P$12,'PL Act to Bud'!$R$12,'PL Act to Bud'!$T$12,'PL Act to Bud'!$V$12,'PL Act to Bud'!$X$12,'PL Act to Bud'!$Z$12,'PL Act to Bud'!$AB$12,'PL Act to Bud'!$J$14,'PL Act to Bud'!$L$14,'PL Act to Bud'!$R$14,'PL Act to Bud'!$T$14,'PL Act to Bud'!$V$14,'PL Act to Bud'!$X$14,'PL Act to Bud'!$Z$14,'PL Act to Bud'!$AB$14</definedName>
    <definedName name="QB_FORMULA_5" localSheetId="0" hidden="1">'PL Act to Bud'!$J$15,'PL Act to Bud'!$L$15,'PL Act to Bud'!$R$15,'PL Act to Bud'!$T$15,'PL Act to Bud'!$V$15,'PL Act to Bud'!$X$15,'PL Act to Bud'!$Z$15,'PL Act to Bud'!$AB$15,'PL Act to Bud'!$J$16,'PL Act to Bud'!$L$16,'PL Act to Bud'!$R$16,'PL Act to Bud'!$T$16,'PL Act to Bud'!$V$16,'PL Act to Bud'!$X$16,'PL Act to Bud'!$Z$16,'PL Act to Bud'!$AB$16</definedName>
    <definedName name="QB_FORMULA_6" localSheetId="0" hidden="1">'PL Act to Bud'!$J$17,'PL Act to Bud'!$L$17,'PL Act to Bud'!$R$17,'PL Act to Bud'!$T$17,'PL Act to Bud'!$V$17,'PL Act to Bud'!$X$17,'PL Act to Bud'!$Z$17,'PL Act to Bud'!$AB$17,'PL Act to Bud'!$J$18,'PL Act to Bud'!$L$18,'PL Act to Bud'!$R$18,'PL Act to Bud'!$T$18,'PL Act to Bud'!$V$18,'PL Act to Bud'!$X$18,'PL Act to Bud'!$Z$18,'PL Act to Bud'!$AB$18</definedName>
    <definedName name="QB_FORMULA_7" localSheetId="0" hidden="1">'PL Act to Bud'!$J$19,'PL Act to Bud'!$L$19,'PL Act to Bud'!$R$19,'PL Act to Bud'!$T$19,'PL Act to Bud'!$V$19,'PL Act to Bud'!$X$19,'PL Act to Bud'!$Z$19,'PL Act to Bud'!$AB$19,'PL Act to Bud'!$J$20,'PL Act to Bud'!$L$20,'PL Act to Bud'!$R$20,'PL Act to Bud'!$T$20,'PL Act to Bud'!$V$20,'PL Act to Bud'!$X$20,'PL Act to Bud'!$Z$20,'PL Act to Bud'!$AB$20</definedName>
    <definedName name="QB_FORMULA_8" localSheetId="0" hidden="1">'PL Act to Bud'!$J$21,'PL Act to Bud'!$L$21,'PL Act to Bud'!$R$21,'PL Act to Bud'!$T$21,'PL Act to Bud'!$V$21,'PL Act to Bud'!$X$21,'PL Act to Bud'!$Z$21,'PL Act to Bud'!$AB$21,'PL Act to Bud'!$J$22,'PL Act to Bud'!$L$22,'PL Act to Bud'!$R$22,'PL Act to Bud'!$T$22,'PL Act to Bud'!$V$22,'PL Act to Bud'!$X$22,'PL Act to Bud'!$Z$22,'PL Act to Bud'!$AB$22</definedName>
    <definedName name="QB_FORMULA_9" localSheetId="0" hidden="1">'PL Act to Bud'!$J$23,'PL Act to Bud'!$L$23,'PL Act to Bud'!$R$23,'PL Act to Bud'!$T$23,'PL Act to Bud'!$V$23,'PL Act to Bud'!$X$23,'PL Act to Bud'!$Z$23,'PL Act to Bud'!$AB$23,'PL Act to Bud'!$J$24,'PL Act to Bud'!$L$24,'PL Act to Bud'!$R$24,'PL Act to Bud'!$T$24,'PL Act to Bud'!$V$24,'PL Act to Bud'!$X$24,'PL Act to Bud'!$Z$24,'PL Act to Bud'!$AB$24</definedName>
    <definedName name="QB_ROW_1" localSheetId="1" hidden="1">'Balance Sheet'!$A$3</definedName>
    <definedName name="QB_ROW_1011" localSheetId="1" hidden="1">'Balance Sheet'!$B$4</definedName>
    <definedName name="QB_ROW_101340" localSheetId="0" hidden="1">'PL Act to Bud'!$E$15</definedName>
    <definedName name="QB_ROW_10331" localSheetId="1" hidden="1">'Balance Sheet'!$D$14</definedName>
    <definedName name="QB_ROW_108340" localSheetId="0" hidden="1">'PL Act to Bud'!$E$16</definedName>
    <definedName name="QB_ROW_121240" localSheetId="0" hidden="1">'PL Act to Bud'!$E$19</definedName>
    <definedName name="QB_ROW_12331" localSheetId="1" hidden="1">'Balance Sheet'!$D$15</definedName>
    <definedName name="QB_ROW_123340" localSheetId="0" hidden="1">'PL Act to Bud'!$E$20</definedName>
    <definedName name="QB_ROW_1311" localSheetId="1" hidden="1">'Balance Sheet'!$B$8</definedName>
    <definedName name="QB_ROW_136340" localSheetId="0" hidden="1">'PL Act to Bud'!$E$17</definedName>
    <definedName name="QB_ROW_14311" localSheetId="1" hidden="1">'Balance Sheet'!$B$18</definedName>
    <definedName name="QB_ROW_150240" localSheetId="0" hidden="1">'PL Act to Bud'!$E$22</definedName>
    <definedName name="QB_ROW_157240" localSheetId="0" hidden="1">'PL Act to Bud'!$E$23</definedName>
    <definedName name="QB_ROW_158340" localSheetId="0" hidden="1">'PL Act to Bud'!$E$24</definedName>
    <definedName name="QB_ROW_168340" localSheetId="0" hidden="1">'PL Act to Bud'!$E$30</definedName>
    <definedName name="QB_ROW_172240" localSheetId="0" hidden="1">'PL Act to Bud'!$E$25</definedName>
    <definedName name="QB_ROW_180340" localSheetId="0" hidden="1">'PL Act to Bud'!$E$33</definedName>
    <definedName name="QB_ROW_18301" localSheetId="3" hidden="1">'Feb Rev by Type'!$A$12</definedName>
    <definedName name="QB_ROW_18301" localSheetId="0" hidden="1">'PL Act to Bud'!$A$41</definedName>
    <definedName name="QB_ROW_18301" localSheetId="2" hidden="1">'YTD Rev by Type'!$A$12</definedName>
    <definedName name="QB_ROW_186240" localSheetId="0" hidden="1">'PL Act to Bud'!$E$27</definedName>
    <definedName name="QB_ROW_187240" localSheetId="0" hidden="1">'PL Act to Bud'!$E$28</definedName>
    <definedName name="QB_ROW_188240" localSheetId="0" hidden="1">'PL Act to Bud'!$E$29</definedName>
    <definedName name="QB_ROW_189340" localSheetId="0" hidden="1">'PL Act to Bud'!$E$35</definedName>
    <definedName name="QB_ROW_19011" localSheetId="3" hidden="1">'Feb Rev by Type'!$B$2</definedName>
    <definedName name="QB_ROW_19011" localSheetId="0" hidden="1">'PL Act to Bud'!$B$3</definedName>
    <definedName name="QB_ROW_19011" localSheetId="2" hidden="1">'YTD Rev by Type'!$B$2</definedName>
    <definedName name="QB_ROW_19311" localSheetId="3" hidden="1">'Feb Rev by Type'!$B$11</definedName>
    <definedName name="QB_ROW_19311" localSheetId="0" hidden="1">'PL Act to Bud'!$B$38</definedName>
    <definedName name="QB_ROW_19311" localSheetId="2" hidden="1">'YTD Rev by Type'!$B$11</definedName>
    <definedName name="QB_ROW_193340" localSheetId="0" hidden="1">'PL Act to Bud'!$E$36</definedName>
    <definedName name="QB_ROW_20031" localSheetId="3" hidden="1">'Feb Rev by Type'!$D$3</definedName>
    <definedName name="QB_ROW_20031" localSheetId="0" hidden="1">'PL Act to Bud'!$D$4</definedName>
    <definedName name="QB_ROW_20031" localSheetId="2" hidden="1">'YTD Rev by Type'!$D$3</definedName>
    <definedName name="QB_ROW_20331" localSheetId="3" hidden="1">'Feb Rev by Type'!$D$9</definedName>
    <definedName name="QB_ROW_20331" localSheetId="0" hidden="1">'PL Act to Bud'!$D$11</definedName>
    <definedName name="QB_ROW_20331" localSheetId="2" hidden="1">'YTD Rev by Type'!$D$9</definedName>
    <definedName name="QB_ROW_21031" localSheetId="0" hidden="1">'PL Act to Bud'!$D$13</definedName>
    <definedName name="QB_ROW_21331" localSheetId="0" hidden="1">'PL Act to Bud'!$D$37</definedName>
    <definedName name="QB_ROW_218240" localSheetId="0" hidden="1">'PL Act to Bud'!$E$26</definedName>
    <definedName name="QB_ROW_22011" localSheetId="0" hidden="1">'PL Act to Bud'!$B$39</definedName>
    <definedName name="QB_ROW_22311" localSheetId="0" hidden="1">'PL Act to Bud'!$B$40</definedName>
    <definedName name="QB_ROW_2321" localSheetId="1" hidden="1">'Balance Sheet'!$C$5</definedName>
    <definedName name="QB_ROW_23321" localSheetId="0" hidden="1">'PL Act to Bud'!$C$40</definedName>
    <definedName name="QB_ROW_24321" localSheetId="0" hidden="1">'PL Act to Bud'!#REF!</definedName>
    <definedName name="QB_ROW_251240" localSheetId="0" hidden="1">'PL Act to Bud'!$E$21</definedName>
    <definedName name="QB_ROW_287340" localSheetId="0" hidden="1">'PL Act to Bud'!$E$34</definedName>
    <definedName name="QB_ROW_292340" localSheetId="0" hidden="1">'PL Act to Bud'!$E$32</definedName>
    <definedName name="QB_ROW_294340" localSheetId="0" hidden="1">'PL Act to Bud'!$E$9</definedName>
    <definedName name="QB_ROW_296340" localSheetId="0" hidden="1">'PL Act to Bud'!$E$31</definedName>
    <definedName name="QB_ROW_298340" localSheetId="3" hidden="1">'Feb Rev by Type'!$E$4</definedName>
    <definedName name="QB_ROW_298340" localSheetId="0" hidden="1">'PL Act to Bud'!$E$5</definedName>
    <definedName name="QB_ROW_298340" localSheetId="2" hidden="1">'YTD Rev by Type'!$E$4</definedName>
    <definedName name="QB_ROW_301" localSheetId="1" hidden="1">'Balance Sheet'!$A$10</definedName>
    <definedName name="QB_ROW_304340" localSheetId="0" hidden="1">'PL Act to Bud'!$E$18</definedName>
    <definedName name="QB_ROW_3321" localSheetId="1" hidden="1">'Balance Sheet'!$C$6</definedName>
    <definedName name="QB_ROW_4321" localSheetId="1" hidden="1">'Balance Sheet'!$C$7</definedName>
    <definedName name="QB_ROW_5311" localSheetId="1" hidden="1">'Balance Sheet'!$B$9</definedName>
    <definedName name="QB_ROW_65240" localSheetId="3" hidden="1">'Feb Rev by Type'!$E$5</definedName>
    <definedName name="QB_ROW_65240" localSheetId="0" hidden="1">'PL Act to Bud'!$E$6</definedName>
    <definedName name="QB_ROW_65240" localSheetId="2" hidden="1">'YTD Rev by Type'!$E$5</definedName>
    <definedName name="QB_ROW_69340" localSheetId="3" hidden="1">'Feb Rev by Type'!$E$6</definedName>
    <definedName name="QB_ROW_69340" localSheetId="0" hidden="1">'PL Act to Bud'!$E$7</definedName>
    <definedName name="QB_ROW_69340" localSheetId="2" hidden="1">'YTD Rev by Type'!$E$6</definedName>
    <definedName name="QB_ROW_7001" localSheetId="1" hidden="1">'Balance Sheet'!$A$11</definedName>
    <definedName name="QB_ROW_7301" localSheetId="1" hidden="1">'Balance Sheet'!$A$19</definedName>
    <definedName name="QB_ROW_8011" localSheetId="1" hidden="1">'Balance Sheet'!$B$12</definedName>
    <definedName name="QB_ROW_8311" localSheetId="1" hidden="1">'Balance Sheet'!$B$17</definedName>
    <definedName name="QB_ROW_84340" localSheetId="3" hidden="1">'Feb Rev by Type'!$E$8</definedName>
    <definedName name="QB_ROW_84340" localSheetId="0" hidden="1">'PL Act to Bud'!$E$10</definedName>
    <definedName name="QB_ROW_84340" localSheetId="2" hidden="1">'YTD Rev by Type'!$E$8</definedName>
    <definedName name="QB_ROW_86321" localSheetId="3" hidden="1">'Feb Rev by Type'!$C$10</definedName>
    <definedName name="QB_ROW_86321" localSheetId="0" hidden="1">'PL Act to Bud'!$C$12</definedName>
    <definedName name="QB_ROW_86321" localSheetId="2" hidden="1">'YTD Rev by Type'!$C$10</definedName>
    <definedName name="QB_ROW_89340" localSheetId="3" hidden="1">'Feb Rev by Type'!$E$7</definedName>
    <definedName name="QB_ROW_89340" localSheetId="0" hidden="1">'PL Act to Bud'!$E$8</definedName>
    <definedName name="QB_ROW_89340" localSheetId="2" hidden="1">'YTD Rev by Type'!$E$7</definedName>
    <definedName name="QB_ROW_9021" localSheetId="1" hidden="1">'Balance Sheet'!$C$13</definedName>
    <definedName name="QB_ROW_9321" localSheetId="1" hidden="1">'Balance Sheet'!$C$16</definedName>
    <definedName name="QB_ROW_93240" localSheetId="0" hidden="1">'PL Act to Bud'!$E$14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2">TRUE</definedName>
    <definedName name="QBCOMPANYFILENAME" localSheetId="1">"C:\Users\Public\Documents\Intuit\QuickBooks\Company Files\Company Files\wild oak saddle quickbooks.qbw"</definedName>
    <definedName name="QBCOMPANYFILENAME" localSheetId="3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ENDDATE" localSheetId="1">20220228</definedName>
    <definedName name="QBENDDATE" localSheetId="3">20220228</definedName>
    <definedName name="QBENDDATE" localSheetId="0">20220228</definedName>
    <definedName name="QBENDDATE" localSheetId="2">20220228</definedName>
    <definedName name="QBHEADERSONSCREEN" localSheetId="1">FALSE</definedName>
    <definedName name="QBHEADERSONSCREEN" localSheetId="3">FALSE</definedName>
    <definedName name="QBHEADERSONSCREEN" localSheetId="0">FALSE</definedName>
    <definedName name="QBHEADERSONSCREEN" localSheetId="2">FALSE</definedName>
    <definedName name="QBMETADATASIZE" localSheetId="1">5924</definedName>
    <definedName name="QBMETADATASIZE" localSheetId="3">5959</definedName>
    <definedName name="QBMETADATASIZE" localSheetId="0">5924</definedName>
    <definedName name="QBMETADATASIZE" localSheetId="2">5959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3">TRUE</definedName>
    <definedName name="QBPRESERVESPACE" localSheetId="0">TRUE</definedName>
    <definedName name="QBPRESERVESPACE" localSheetId="2">TRUE</definedName>
    <definedName name="QBREPORTCOLAXIS" localSheetId="1">0</definedName>
    <definedName name="QBREPORTCOLAXIS" localSheetId="3">19</definedName>
    <definedName name="QBREPORTCOLAXIS" localSheetId="0">6</definedName>
    <definedName name="QBREPORTCOLAXIS" localSheetId="2">19</definedName>
    <definedName name="QBREPORTCOMPANYID" localSheetId="1">"bc71c6f735384ab6baf191c77e966670"</definedName>
    <definedName name="QBREPORTCOMPANYID" localSheetId="3">"bc71c6f735384ab6baf191c77e966670"</definedName>
    <definedName name="QBREPORTCOMPANYID" localSheetId="0">"bc71c6f735384ab6baf191c77e966670"</definedName>
    <definedName name="QBREPORTCOMPANYID" localSheetId="2">"bc71c6f735384ab6baf191c77e966670"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0">TRUE</definedName>
    <definedName name="QBREPORTCOMPARECOL_BUDDIFF" localSheetId="2">FALSE</definedName>
    <definedName name="QBREPORTCOMPARECOL_BUDGET" localSheetId="1">FALSE</definedName>
    <definedName name="QBREPORTCOMPARECOL_BUDGET" localSheetId="3">FALSE</definedName>
    <definedName name="QBREPORTCOMPARECOL_BUDGET" localSheetId="0">TRUE</definedName>
    <definedName name="QBREPORTCOMPARECOL_BUDGET" localSheetId="2">FALSE</definedName>
    <definedName name="QBREPORTCOMPARECOL_BUDPCT" localSheetId="1">FALSE</definedName>
    <definedName name="QBREPORTCOMPARECOL_BUDPCT" localSheetId="3">FALSE</definedName>
    <definedName name="QBREPORTCOMPARECOL_BUDPCT" localSheetId="0">TRUE</definedName>
    <definedName name="QBREPORTCOMPARECOL_BUDPCT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2">FALSE</definedName>
    <definedName name="QBREPORTCOMPARECOL_PREVYEAR" localSheetId="1">TRUE</definedName>
    <definedName name="QBREPORTCOMPARECOL_PREVYEAR" localSheetId="3">FALSE</definedName>
    <definedName name="QBREPORTCOMPARECOL_PREVYEAR" localSheetId="0">FALSE</definedName>
    <definedName name="QBREPORTCOMPARECOL_PREVYEAR" localSheetId="2">FALSE</definedName>
    <definedName name="QBREPORTCOMPARECOL_PYDIFF" localSheetId="1">TRUE</definedName>
    <definedName name="QBREPORTCOMPARECOL_PYDIFF" localSheetId="3">FALSE</definedName>
    <definedName name="QBREPORTCOMPARECOL_PYDIFF" localSheetId="0">FALSE</definedName>
    <definedName name="QBREPORTCOMPARECOL_PYDIFF" localSheetId="2">FALSE</definedName>
    <definedName name="QBREPORTCOMPARECOL_PYPCT" localSheetId="1">TRUE</definedName>
    <definedName name="QBREPORTCOMPARECOL_PYPCT" localSheetId="3">FALSE</definedName>
    <definedName name="QBREPORTCOMPARECOL_PYPCT" localSheetId="0">FALSE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2">FALSE</definedName>
    <definedName name="QBREPORTROWAXIS" localSheetId="1">9</definedName>
    <definedName name="QBREPORTROWAXIS" localSheetId="3">11</definedName>
    <definedName name="QBREPORTROWAXIS" localSheetId="0">11</definedName>
    <definedName name="QBREPORTROWAXIS" localSheetId="2">11</definedName>
    <definedName name="QBREPORTSUBCOLAXIS" localSheetId="1">24</definedName>
    <definedName name="QBREPORTSUBCOLAXIS" localSheetId="3">0</definedName>
    <definedName name="QBREPORTSUBCOLAXIS" localSheetId="0">24</definedName>
    <definedName name="QBREPORTSUBCOLAXIS" localSheetId="2">0</definedName>
    <definedName name="QBREPORTTYPE" localSheetId="1">6</definedName>
    <definedName name="QBREPORTTYPE" localSheetId="3">3</definedName>
    <definedName name="QBREPORTTYPE" localSheetId="0">288</definedName>
    <definedName name="QBREPORTTYPE" localSheetId="2">3</definedName>
    <definedName name="QBROWHEADERS" localSheetId="1">4</definedName>
    <definedName name="QBROWHEADERS" localSheetId="3">5</definedName>
    <definedName name="QBROWHEADERS" localSheetId="0">5</definedName>
    <definedName name="QBROWHEADERS" localSheetId="2">5</definedName>
    <definedName name="QBSTARTDATE" localSheetId="1">20220228</definedName>
    <definedName name="QBSTARTDATE" localSheetId="3">20220201</definedName>
    <definedName name="QBSTARTDATE" localSheetId="0">20220101</definedName>
    <definedName name="QBSTARTDATE" localSheetId="2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1" l="1"/>
  <c r="N41" i="1"/>
  <c r="H41" i="1"/>
  <c r="F41" i="1"/>
  <c r="L13" i="3"/>
  <c r="J13" i="3"/>
  <c r="H13" i="3"/>
  <c r="F13" i="3"/>
  <c r="L11" i="3"/>
  <c r="J11" i="3"/>
  <c r="H11" i="3"/>
  <c r="F11" i="3"/>
  <c r="N10" i="3"/>
  <c r="N11" i="3" s="1"/>
  <c r="L13" i="4"/>
  <c r="J13" i="4"/>
  <c r="H13" i="4"/>
  <c r="F13" i="4"/>
  <c r="L11" i="4"/>
  <c r="J11" i="4"/>
  <c r="H11" i="4"/>
  <c r="F11" i="4"/>
  <c r="N10" i="4"/>
  <c r="N11" i="4" s="1"/>
  <c r="N4" i="4" l="1"/>
  <c r="N5" i="4"/>
  <c r="N6" i="4"/>
  <c r="N7" i="4"/>
  <c r="N8" i="4"/>
  <c r="F9" i="4"/>
  <c r="N9" i="4" s="1"/>
  <c r="H9" i="4"/>
  <c r="J9" i="4"/>
  <c r="L9" i="4"/>
  <c r="N4" i="3"/>
  <c r="N5" i="3"/>
  <c r="N6" i="3"/>
  <c r="N7" i="3"/>
  <c r="N8" i="3"/>
  <c r="F9" i="3"/>
  <c r="N9" i="3" s="1"/>
  <c r="H9" i="3"/>
  <c r="J9" i="3"/>
  <c r="L9" i="3"/>
  <c r="I5" i="2"/>
  <c r="K5" i="2"/>
  <c r="I6" i="2"/>
  <c r="K6" i="2"/>
  <c r="I7" i="2"/>
  <c r="K7" i="2"/>
  <c r="E8" i="2"/>
  <c r="G8" i="2"/>
  <c r="I8" i="2"/>
  <c r="K8" i="2"/>
  <c r="I9" i="2"/>
  <c r="K9" i="2"/>
  <c r="E10" i="2"/>
  <c r="I10" i="2" s="1"/>
  <c r="G10" i="2"/>
  <c r="I14" i="2"/>
  <c r="K14" i="2"/>
  <c r="I15" i="2"/>
  <c r="K15" i="2"/>
  <c r="E16" i="2"/>
  <c r="E17" i="2" s="1"/>
  <c r="G16" i="2"/>
  <c r="I16" i="2"/>
  <c r="K16" i="2"/>
  <c r="G17" i="2"/>
  <c r="I18" i="2"/>
  <c r="K18" i="2"/>
  <c r="G19" i="2"/>
  <c r="X40" i="1"/>
  <c r="V40" i="1"/>
  <c r="T40" i="1"/>
  <c r="R40" i="1"/>
  <c r="L40" i="1"/>
  <c r="J40" i="1"/>
  <c r="P37" i="1"/>
  <c r="N37" i="1"/>
  <c r="R37" i="1" s="1"/>
  <c r="H37" i="1"/>
  <c r="F37" i="1"/>
  <c r="J37" i="1" s="1"/>
  <c r="X36" i="1"/>
  <c r="AB36" i="1" s="1"/>
  <c r="V36" i="1"/>
  <c r="Z36" i="1" s="1"/>
  <c r="T36" i="1"/>
  <c r="R36" i="1"/>
  <c r="L36" i="1"/>
  <c r="J36" i="1"/>
  <c r="X35" i="1"/>
  <c r="V35" i="1"/>
  <c r="Z35" i="1" s="1"/>
  <c r="T35" i="1"/>
  <c r="R35" i="1"/>
  <c r="L35" i="1"/>
  <c r="J35" i="1"/>
  <c r="X34" i="1"/>
  <c r="V34" i="1"/>
  <c r="Z34" i="1" s="1"/>
  <c r="T34" i="1"/>
  <c r="R34" i="1"/>
  <c r="L34" i="1"/>
  <c r="J34" i="1"/>
  <c r="X33" i="1"/>
  <c r="V33" i="1"/>
  <c r="Z33" i="1" s="1"/>
  <c r="T33" i="1"/>
  <c r="R33" i="1"/>
  <c r="L33" i="1"/>
  <c r="J33" i="1"/>
  <c r="X32" i="1"/>
  <c r="AB32" i="1" s="1"/>
  <c r="V32" i="1"/>
  <c r="Z32" i="1" s="1"/>
  <c r="T32" i="1"/>
  <c r="R32" i="1"/>
  <c r="L32" i="1"/>
  <c r="J32" i="1"/>
  <c r="X31" i="1"/>
  <c r="V31" i="1"/>
  <c r="Z31" i="1" s="1"/>
  <c r="T31" i="1"/>
  <c r="R31" i="1"/>
  <c r="L31" i="1"/>
  <c r="J31" i="1"/>
  <c r="X30" i="1"/>
  <c r="V30" i="1"/>
  <c r="Z30" i="1" s="1"/>
  <c r="T30" i="1"/>
  <c r="R30" i="1"/>
  <c r="L30" i="1"/>
  <c r="J30" i="1"/>
  <c r="X29" i="1"/>
  <c r="V29" i="1"/>
  <c r="Z29" i="1" s="1"/>
  <c r="T29" i="1"/>
  <c r="R29" i="1"/>
  <c r="L29" i="1"/>
  <c r="J29" i="1"/>
  <c r="X28" i="1"/>
  <c r="AB28" i="1" s="1"/>
  <c r="V28" i="1"/>
  <c r="Z28" i="1" s="1"/>
  <c r="T28" i="1"/>
  <c r="R28" i="1"/>
  <c r="L28" i="1"/>
  <c r="J28" i="1"/>
  <c r="X27" i="1"/>
  <c r="V27" i="1"/>
  <c r="Z27" i="1" s="1"/>
  <c r="T27" i="1"/>
  <c r="R27" i="1"/>
  <c r="L27" i="1"/>
  <c r="J27" i="1"/>
  <c r="X26" i="1"/>
  <c r="V26" i="1"/>
  <c r="Z26" i="1" s="1"/>
  <c r="T26" i="1"/>
  <c r="R26" i="1"/>
  <c r="L26" i="1"/>
  <c r="J26" i="1"/>
  <c r="X25" i="1"/>
  <c r="V25" i="1"/>
  <c r="Z25" i="1" s="1"/>
  <c r="T25" i="1"/>
  <c r="R25" i="1"/>
  <c r="L25" i="1"/>
  <c r="J25" i="1"/>
  <c r="X24" i="1"/>
  <c r="AB24" i="1" s="1"/>
  <c r="V24" i="1"/>
  <c r="T24" i="1"/>
  <c r="R24" i="1"/>
  <c r="L24" i="1"/>
  <c r="J24" i="1"/>
  <c r="X23" i="1"/>
  <c r="V23" i="1"/>
  <c r="Z23" i="1" s="1"/>
  <c r="T23" i="1"/>
  <c r="R23" i="1"/>
  <c r="L23" i="1"/>
  <c r="J23" i="1"/>
  <c r="X22" i="1"/>
  <c r="V22" i="1"/>
  <c r="Z22" i="1" s="1"/>
  <c r="T22" i="1"/>
  <c r="R22" i="1"/>
  <c r="L22" i="1"/>
  <c r="J22" i="1"/>
  <c r="X21" i="1"/>
  <c r="V21" i="1"/>
  <c r="Z21" i="1" s="1"/>
  <c r="T21" i="1"/>
  <c r="R21" i="1"/>
  <c r="L21" i="1"/>
  <c r="J21" i="1"/>
  <c r="X20" i="1"/>
  <c r="AB20" i="1" s="1"/>
  <c r="V20" i="1"/>
  <c r="Z20" i="1" s="1"/>
  <c r="T20" i="1"/>
  <c r="R20" i="1"/>
  <c r="L20" i="1"/>
  <c r="J20" i="1"/>
  <c r="X19" i="1"/>
  <c r="V19" i="1"/>
  <c r="Z19" i="1" s="1"/>
  <c r="T19" i="1"/>
  <c r="R19" i="1"/>
  <c r="L19" i="1"/>
  <c r="J19" i="1"/>
  <c r="X18" i="1"/>
  <c r="V18" i="1"/>
  <c r="Z18" i="1" s="1"/>
  <c r="T18" i="1"/>
  <c r="R18" i="1"/>
  <c r="L18" i="1"/>
  <c r="J18" i="1"/>
  <c r="X17" i="1"/>
  <c r="V17" i="1"/>
  <c r="Z17" i="1" s="1"/>
  <c r="T17" i="1"/>
  <c r="R17" i="1"/>
  <c r="L17" i="1"/>
  <c r="J17" i="1"/>
  <c r="X16" i="1"/>
  <c r="AB16" i="1" s="1"/>
  <c r="V16" i="1"/>
  <c r="Z16" i="1" s="1"/>
  <c r="T16" i="1"/>
  <c r="R16" i="1"/>
  <c r="L16" i="1"/>
  <c r="J16" i="1"/>
  <c r="X15" i="1"/>
  <c r="V15" i="1"/>
  <c r="Z15" i="1" s="1"/>
  <c r="T15" i="1"/>
  <c r="R15" i="1"/>
  <c r="L15" i="1"/>
  <c r="J15" i="1"/>
  <c r="X14" i="1"/>
  <c r="V14" i="1"/>
  <c r="Z14" i="1" s="1"/>
  <c r="T14" i="1"/>
  <c r="R14" i="1"/>
  <c r="L14" i="1"/>
  <c r="J14" i="1"/>
  <c r="P11" i="1"/>
  <c r="N11" i="1"/>
  <c r="R11" i="1" s="1"/>
  <c r="H11" i="1"/>
  <c r="F11" i="1"/>
  <c r="J11" i="1" s="1"/>
  <c r="X10" i="1"/>
  <c r="AB10" i="1" s="1"/>
  <c r="V10" i="1"/>
  <c r="T10" i="1"/>
  <c r="R10" i="1"/>
  <c r="L10" i="1"/>
  <c r="J10" i="1"/>
  <c r="X9" i="1"/>
  <c r="V9" i="1"/>
  <c r="Z9" i="1" s="1"/>
  <c r="T9" i="1"/>
  <c r="R9" i="1"/>
  <c r="L9" i="1"/>
  <c r="J9" i="1"/>
  <c r="X8" i="1"/>
  <c r="V8" i="1"/>
  <c r="Z8" i="1" s="1"/>
  <c r="T8" i="1"/>
  <c r="R8" i="1"/>
  <c r="L8" i="1"/>
  <c r="J8" i="1"/>
  <c r="X7" i="1"/>
  <c r="V7" i="1"/>
  <c r="Z7" i="1" s="1"/>
  <c r="T7" i="1"/>
  <c r="R7" i="1"/>
  <c r="L7" i="1"/>
  <c r="J7" i="1"/>
  <c r="X6" i="1"/>
  <c r="AB6" i="1" s="1"/>
  <c r="V6" i="1"/>
  <c r="T6" i="1"/>
  <c r="R6" i="1"/>
  <c r="L6" i="1"/>
  <c r="J6" i="1"/>
  <c r="X5" i="1"/>
  <c r="V5" i="1"/>
  <c r="Z5" i="1" s="1"/>
  <c r="T5" i="1"/>
  <c r="R5" i="1"/>
  <c r="L5" i="1"/>
  <c r="J5" i="1"/>
  <c r="AB5" i="1" l="1"/>
  <c r="AB9" i="1"/>
  <c r="L11" i="1"/>
  <c r="AB15" i="1"/>
  <c r="AB19" i="1"/>
  <c r="AB23" i="1"/>
  <c r="AB27" i="1"/>
  <c r="AB31" i="1"/>
  <c r="AB35" i="1"/>
  <c r="L37" i="1"/>
  <c r="AB8" i="1"/>
  <c r="T11" i="1"/>
  <c r="AB14" i="1"/>
  <c r="AB22" i="1"/>
  <c r="AB26" i="1"/>
  <c r="AB30" i="1"/>
  <c r="AB34" i="1"/>
  <c r="N12" i="1"/>
  <c r="AB7" i="1"/>
  <c r="P12" i="1"/>
  <c r="T12" i="1" s="1"/>
  <c r="AB17" i="1"/>
  <c r="AB21" i="1"/>
  <c r="AB25" i="1"/>
  <c r="AB29" i="1"/>
  <c r="AB33" i="1"/>
  <c r="AB18" i="1"/>
  <c r="T37" i="1"/>
  <c r="Z6" i="1"/>
  <c r="Z10" i="1"/>
  <c r="Z24" i="1"/>
  <c r="AB40" i="1"/>
  <c r="Z40" i="1"/>
  <c r="N38" i="1"/>
  <c r="X11" i="1"/>
  <c r="X37" i="1"/>
  <c r="F12" i="1"/>
  <c r="V11" i="1"/>
  <c r="V37" i="1"/>
  <c r="Z37" i="1" s="1"/>
  <c r="H12" i="1"/>
  <c r="P38" i="1"/>
  <c r="T38" i="1" s="1"/>
  <c r="I17" i="2"/>
  <c r="K17" i="2"/>
  <c r="E19" i="2"/>
  <c r="K10" i="2"/>
  <c r="AB11" i="1" l="1"/>
  <c r="R12" i="1"/>
  <c r="R38" i="1"/>
  <c r="L12" i="1"/>
  <c r="X12" i="1"/>
  <c r="AB12" i="1" s="1"/>
  <c r="H38" i="1"/>
  <c r="Z11" i="1"/>
  <c r="J12" i="1"/>
  <c r="F38" i="1"/>
  <c r="V12" i="1"/>
  <c r="AB37" i="1"/>
  <c r="T41" i="1"/>
  <c r="K19" i="2"/>
  <c r="I19" i="2"/>
  <c r="L38" i="1" l="1"/>
  <c r="X38" i="1"/>
  <c r="Z12" i="1"/>
  <c r="J38" i="1"/>
  <c r="V38" i="1"/>
  <c r="R41" i="1"/>
  <c r="AB38" i="1" l="1"/>
  <c r="X41" i="1"/>
  <c r="L41" i="1"/>
  <c r="V41" i="1"/>
  <c r="J41" i="1"/>
  <c r="Z38" i="1"/>
  <c r="AB41" i="1" l="1"/>
  <c r="Z41" i="1"/>
</calcChain>
</file>

<file path=xl/sharedStrings.xml><?xml version="1.0" encoding="utf-8"?>
<sst xmlns="http://schemas.openxmlformats.org/spreadsheetml/2006/main" count="105" uniqueCount="74">
  <si>
    <t>TOTAL</t>
  </si>
  <si>
    <t>Jan 22</t>
  </si>
  <si>
    <t>Budget</t>
  </si>
  <si>
    <t>$ Over Budget</t>
  </si>
  <si>
    <t>% of Budget</t>
  </si>
  <si>
    <t>Feb 22</t>
  </si>
  <si>
    <t>Jan - Feb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</si>
  <si>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</si>
  <si>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</si>
  <si>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</si>
  <si>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</si>
  <si>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</si>
  <si>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</si>
  <si>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</si>
  <si>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</si>
  <si>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</si>
  <si>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</si>
  <si>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</si>
  <si>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</si>
  <si>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</si>
  <si>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</si>
  <si>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</si>
  <si>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</si>
  <si>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</si>
  <si>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</si>
  <si>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</si>
  <si>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</si>
  <si>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</si>
  <si>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</si>
  <si>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</si>
  <si>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</si>
  <si>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</si>
  <si>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</si>
  <si>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</si>
  <si>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</si>
  <si>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</si>
  <si>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</si>
  <si>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</si>
  <si>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</si>
  <si>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</si>
  <si>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</si>
  <si>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</si>
  <si>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</si>
  <si>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</si>
  <si>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</si>
  <si>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</si>
  <si>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</si>
  <si>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</si>
  <si>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</si>
  <si>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</si>
  <si>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</si>
  <si>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</si>
  <si>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</si>
  <si>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</si>
  <si>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</si>
  <si>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</si>
  <si>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</si>
  <si>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</si>
  <si>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</si>
  <si>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</si>
  <si>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</si>
  <si>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</si>
  <si>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</si>
  <si>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</si>
  <si>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</si>
  <si>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Feb 28, 21</t>
  </si>
  <si>
    <t>Feb 28, 22</t>
  </si>
  <si>
    <t>Member Services</t>
  </si>
  <si>
    <t>Events-Club</t>
  </si>
  <si>
    <t>Events- Non-Member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</si>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</sst>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7" xfId="0" applyNumberFormat="1" applyFont="1" applyBorder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165" fontId="4" fillId="0" borderId="4" xfId="0" applyNumberFormat="1" applyFont="1" applyBorder="1"/>
    <xf numFmtId="164" fontId="4" fillId="0" borderId="4" xfId="0" applyNumberFormat="1" applyFont="1" applyBorder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4833C1D-1057-449D-9B26-A4C7A510B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16360B3-20BE-4643-A827-9FE314163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207C5AB-01CD-4B79-97C5-23CA33BA1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8BE5BFE-057B-4767-8B6A-C14C52FE2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05EE024-433C-4649-B041-EA7A3CE5C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50B85746-C54E-4577-8FBD-FEF7C0D3FE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8993929-5809-4C1F-805E-627C43442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8CE97C5-B921-4BC7-9EBF-8401C589A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9840-DE91-4D74-B590-81F4071CD801}">
  <sheetPr codeName="Sheet1"/>
  <dimension ref="A1:AB42"/>
  <sheetViews>
    <sheetView tabSelected="1" topLeftCell="O34" workbookViewId="0">
      <selection activeCell="M1" sqref="F1:M1048576"/>
    </sheetView>
  </sheetViews>
  <sheetFormatPr defaultRowHeight="15.75" x14ac:dyDescent="0.25"/>
  <cols>
    <col min="1" max="4" width="3" style="21" customWidth="1"/>
    <col min="5" max="5" width="48.7109375" style="21" customWidth="1"/>
    <col min="6" max="6" width="9.5703125" style="22" hidden="1" customWidth="1"/>
    <col min="7" max="7" width="2.28515625" style="22" hidden="1" customWidth="1"/>
    <col min="8" max="8" width="9.5703125" style="22" hidden="1" customWidth="1"/>
    <col min="9" max="9" width="2.28515625" style="22" hidden="1" customWidth="1"/>
    <col min="10" max="10" width="17" style="22" hidden="1" customWidth="1"/>
    <col min="11" max="11" width="2.28515625" style="22" hidden="1" customWidth="1"/>
    <col min="12" max="12" width="15" style="22" hidden="1" customWidth="1"/>
    <col min="13" max="13" width="2.28515625" style="22" hidden="1" customWidth="1"/>
    <col min="14" max="14" width="9.5703125" style="22" bestFit="1" customWidth="1"/>
    <col min="15" max="15" width="2.28515625" style="22" customWidth="1"/>
    <col min="16" max="16" width="9.5703125" style="22" bestFit="1" customWidth="1"/>
    <col min="17" max="17" width="2.28515625" style="22" customWidth="1"/>
    <col min="18" max="18" width="17" style="22" bestFit="1" customWidth="1"/>
    <col min="19" max="19" width="2.28515625" style="22" customWidth="1"/>
    <col min="20" max="20" width="15" style="22" bestFit="1" customWidth="1"/>
    <col min="21" max="21" width="2.28515625" style="22" customWidth="1"/>
    <col min="22" max="22" width="14.5703125" style="22" bestFit="1" customWidth="1"/>
    <col min="23" max="23" width="2.28515625" style="22" customWidth="1"/>
    <col min="24" max="24" width="9.5703125" style="22" bestFit="1" customWidth="1"/>
    <col min="25" max="25" width="2.28515625" style="22" customWidth="1"/>
    <col min="26" max="26" width="17" style="22" bestFit="1" customWidth="1"/>
    <col min="27" max="27" width="2.28515625" style="22" customWidth="1"/>
    <col min="28" max="28" width="15" style="22" bestFit="1" customWidth="1"/>
  </cols>
  <sheetData>
    <row r="1" spans="1:28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5" t="s">
        <v>0</v>
      </c>
      <c r="W1" s="3"/>
      <c r="X1" s="4"/>
      <c r="Y1" s="3"/>
      <c r="Z1" s="4"/>
      <c r="AA1" s="3"/>
      <c r="AB1" s="4"/>
    </row>
    <row r="2" spans="1:28" s="20" customFormat="1" ht="17.25" thickTop="1" thickBot="1" x14ac:dyDescent="0.3">
      <c r="A2" s="17"/>
      <c r="B2" s="17"/>
      <c r="C2" s="17"/>
      <c r="D2" s="17"/>
      <c r="E2" s="17"/>
      <c r="F2" s="18" t="s">
        <v>1</v>
      </c>
      <c r="G2" s="19"/>
      <c r="H2" s="18" t="s">
        <v>2</v>
      </c>
      <c r="I2" s="19"/>
      <c r="J2" s="18" t="s">
        <v>3</v>
      </c>
      <c r="K2" s="19"/>
      <c r="L2" s="18" t="s">
        <v>4</v>
      </c>
      <c r="M2" s="19"/>
      <c r="N2" s="18" t="s">
        <v>5</v>
      </c>
      <c r="O2" s="19"/>
      <c r="P2" s="18" t="s">
        <v>2</v>
      </c>
      <c r="Q2" s="19"/>
      <c r="R2" s="18" t="s">
        <v>3</v>
      </c>
      <c r="S2" s="19"/>
      <c r="T2" s="18" t="s">
        <v>4</v>
      </c>
      <c r="U2" s="19"/>
      <c r="V2" s="18" t="s">
        <v>6</v>
      </c>
      <c r="W2" s="19"/>
      <c r="X2" s="18" t="s">
        <v>2</v>
      </c>
      <c r="Y2" s="19"/>
      <c r="Z2" s="18" t="s">
        <v>3</v>
      </c>
      <c r="AA2" s="19"/>
      <c r="AB2" s="18" t="s">
        <v>4</v>
      </c>
    </row>
    <row r="3" spans="1:28" ht="16.5" thickTop="1" x14ac:dyDescent="0.25">
      <c r="A3" s="2"/>
      <c r="B3" s="2" t="s">
        <v>7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</row>
    <row r="4" spans="1:28" x14ac:dyDescent="0.25">
      <c r="A4" s="2"/>
      <c r="B4" s="2"/>
      <c r="C4" s="2"/>
      <c r="D4" s="2" t="s">
        <v>8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</row>
    <row r="5" spans="1:28" x14ac:dyDescent="0.25">
      <c r="A5" s="2"/>
      <c r="B5" s="2"/>
      <c r="C5" s="2"/>
      <c r="D5" s="2"/>
      <c r="E5" s="2" t="s">
        <v>9</v>
      </c>
      <c r="F5" s="6">
        <v>68250</v>
      </c>
      <c r="G5" s="7"/>
      <c r="H5" s="6">
        <v>63750</v>
      </c>
      <c r="I5" s="7"/>
      <c r="J5" s="6">
        <f>ROUND((F5-H5),5)</f>
        <v>4500</v>
      </c>
      <c r="K5" s="7"/>
      <c r="L5" s="8">
        <f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>ROUND((N5-P5),5)</f>
        <v>12500</v>
      </c>
      <c r="S5" s="7"/>
      <c r="T5" s="8">
        <f>ROUND(IF(P5=0, IF(N5=0, 0, 1), N5/P5),5)</f>
        <v>1.19608</v>
      </c>
      <c r="U5" s="7"/>
      <c r="V5" s="6">
        <f>ROUND(F5+N5,5)</f>
        <v>144500</v>
      </c>
      <c r="W5" s="7"/>
      <c r="X5" s="6">
        <f>ROUND(H5+P5,5)</f>
        <v>127500</v>
      </c>
      <c r="Y5" s="7"/>
      <c r="Z5" s="6">
        <f>ROUND((V5-X5),5)</f>
        <v>17000</v>
      </c>
      <c r="AA5" s="7"/>
      <c r="AB5" s="8">
        <f>ROUND(IF(X5=0, IF(V5=0, 0, 1), V5/X5),5)</f>
        <v>1.1333299999999999</v>
      </c>
    </row>
    <row r="6" spans="1:28" x14ac:dyDescent="0.25">
      <c r="A6" s="2"/>
      <c r="B6" s="2"/>
      <c r="C6" s="2"/>
      <c r="D6" s="2"/>
      <c r="E6" s="2" t="s">
        <v>10</v>
      </c>
      <c r="F6" s="6">
        <v>17234</v>
      </c>
      <c r="G6" s="7"/>
      <c r="H6" s="6">
        <v>54195</v>
      </c>
      <c r="I6" s="7"/>
      <c r="J6" s="6">
        <f>ROUND((F6-H6),5)</f>
        <v>-36961</v>
      </c>
      <c r="K6" s="7"/>
      <c r="L6" s="8">
        <f>ROUND(IF(H6=0, IF(F6=0, 0, 1), F6/H6),5)</f>
        <v>0.318</v>
      </c>
      <c r="M6" s="7"/>
      <c r="N6" s="6">
        <v>33039</v>
      </c>
      <c r="O6" s="7"/>
      <c r="P6" s="6">
        <v>54195</v>
      </c>
      <c r="Q6" s="7"/>
      <c r="R6" s="6">
        <f>ROUND((N6-P6),5)</f>
        <v>-21156</v>
      </c>
      <c r="S6" s="7"/>
      <c r="T6" s="8">
        <f>ROUND(IF(P6=0, IF(N6=0, 0, 1), N6/P6),5)</f>
        <v>0.60963000000000001</v>
      </c>
      <c r="U6" s="7"/>
      <c r="V6" s="6">
        <f>ROUND(F6+N6,5)</f>
        <v>50273</v>
      </c>
      <c r="W6" s="7"/>
      <c r="X6" s="6">
        <f>ROUND(H6+P6,5)</f>
        <v>108390</v>
      </c>
      <c r="Y6" s="7"/>
      <c r="Z6" s="6">
        <f>ROUND((V6-X6),5)</f>
        <v>-58117</v>
      </c>
      <c r="AA6" s="7"/>
      <c r="AB6" s="8">
        <f>ROUND(IF(X6=0, IF(V6=0, 0, 1), V6/X6),5)</f>
        <v>0.46382000000000001</v>
      </c>
    </row>
    <row r="7" spans="1:28" x14ac:dyDescent="0.25">
      <c r="A7" s="2"/>
      <c r="B7" s="2"/>
      <c r="C7" s="2"/>
      <c r="D7" s="2"/>
      <c r="E7" s="2" t="s">
        <v>11</v>
      </c>
      <c r="F7" s="6">
        <v>2421</v>
      </c>
      <c r="G7" s="7"/>
      <c r="H7" s="6">
        <v>5774</v>
      </c>
      <c r="I7" s="7"/>
      <c r="J7" s="6">
        <f>ROUND((F7-H7),5)</f>
        <v>-3353</v>
      </c>
      <c r="K7" s="7"/>
      <c r="L7" s="8">
        <f>ROUND(IF(H7=0, IF(F7=0, 0, 1), F7/H7),5)</f>
        <v>0.41929</v>
      </c>
      <c r="M7" s="7"/>
      <c r="N7" s="6">
        <v>4581</v>
      </c>
      <c r="O7" s="7"/>
      <c r="P7" s="6">
        <v>10929</v>
      </c>
      <c r="Q7" s="7"/>
      <c r="R7" s="6">
        <f>ROUND((N7-P7),5)</f>
        <v>-6348</v>
      </c>
      <c r="S7" s="7"/>
      <c r="T7" s="8">
        <f>ROUND(IF(P7=0, IF(N7=0, 0, 1), N7/P7),5)</f>
        <v>0.41915999999999998</v>
      </c>
      <c r="U7" s="7"/>
      <c r="V7" s="6">
        <f>ROUND(F7+N7,5)</f>
        <v>7002</v>
      </c>
      <c r="W7" s="7"/>
      <c r="X7" s="6">
        <f>ROUND(H7+P7,5)</f>
        <v>16703</v>
      </c>
      <c r="Y7" s="7"/>
      <c r="Z7" s="6">
        <f>ROUND((V7-X7),5)</f>
        <v>-9701</v>
      </c>
      <c r="AA7" s="7"/>
      <c r="AB7" s="8">
        <f>ROUND(IF(X7=0, IF(V7=0, 0, 1), V7/X7),5)</f>
        <v>0.41921000000000003</v>
      </c>
    </row>
    <row r="8" spans="1:28" x14ac:dyDescent="0.25">
      <c r="A8" s="2"/>
      <c r="B8" s="2"/>
      <c r="C8" s="2"/>
      <c r="D8" s="2"/>
      <c r="E8" s="2" t="s">
        <v>12</v>
      </c>
      <c r="F8" s="6">
        <v>578</v>
      </c>
      <c r="G8" s="7"/>
      <c r="H8" s="6">
        <v>582</v>
      </c>
      <c r="I8" s="7"/>
      <c r="J8" s="6">
        <f>ROUND((F8-H8),5)</f>
        <v>-4</v>
      </c>
      <c r="K8" s="7"/>
      <c r="L8" s="8">
        <f>ROUND(IF(H8=0, IF(F8=0, 0, 1), F8/H8),5)</f>
        <v>0.99312999999999996</v>
      </c>
      <c r="M8" s="7"/>
      <c r="N8" s="6">
        <v>539</v>
      </c>
      <c r="O8" s="7"/>
      <c r="P8" s="6">
        <v>1558</v>
      </c>
      <c r="Q8" s="7"/>
      <c r="R8" s="6">
        <f>ROUND((N8-P8),5)</f>
        <v>-1019</v>
      </c>
      <c r="S8" s="7"/>
      <c r="T8" s="8">
        <f>ROUND(IF(P8=0, IF(N8=0, 0, 1), N8/P8),5)</f>
        <v>0.34595999999999999</v>
      </c>
      <c r="U8" s="7"/>
      <c r="V8" s="6">
        <f>ROUND(F8+N8,5)</f>
        <v>1117</v>
      </c>
      <c r="W8" s="7"/>
      <c r="X8" s="6">
        <f>ROUND(H8+P8,5)</f>
        <v>2140</v>
      </c>
      <c r="Y8" s="7"/>
      <c r="Z8" s="6">
        <f>ROUND((V8-X8),5)</f>
        <v>-1023</v>
      </c>
      <c r="AA8" s="7"/>
      <c r="AB8" s="8">
        <f>ROUND(IF(X8=0, IF(V8=0, 0, 1), V8/X8),5)</f>
        <v>0.52195999999999998</v>
      </c>
    </row>
    <row r="9" spans="1:28" x14ac:dyDescent="0.25">
      <c r="A9" s="2"/>
      <c r="B9" s="2"/>
      <c r="C9" s="2"/>
      <c r="D9" s="2"/>
      <c r="E9" s="2" t="s">
        <v>13</v>
      </c>
      <c r="F9" s="6">
        <v>0</v>
      </c>
      <c r="G9" s="7"/>
      <c r="H9" s="6">
        <v>3419</v>
      </c>
      <c r="I9" s="7"/>
      <c r="J9" s="6">
        <f>ROUND((F9-H9),5)</f>
        <v>-3419</v>
      </c>
      <c r="K9" s="7"/>
      <c r="L9" s="8">
        <f>ROUND(IF(H9=0, IF(F9=0, 0, 1), F9/H9),5)</f>
        <v>0</v>
      </c>
      <c r="M9" s="7"/>
      <c r="N9" s="6">
        <v>0</v>
      </c>
      <c r="O9" s="7"/>
      <c r="P9" s="6">
        <v>3419</v>
      </c>
      <c r="Q9" s="7"/>
      <c r="R9" s="6">
        <f>ROUND((N9-P9),5)</f>
        <v>-3419</v>
      </c>
      <c r="S9" s="7"/>
      <c r="T9" s="8">
        <f>ROUND(IF(P9=0, IF(N9=0, 0, 1), N9/P9),5)</f>
        <v>0</v>
      </c>
      <c r="U9" s="7"/>
      <c r="V9" s="6">
        <f>ROUND(F9+N9,5)</f>
        <v>0</v>
      </c>
      <c r="W9" s="7"/>
      <c r="X9" s="6">
        <f>ROUND(H9+P9,5)</f>
        <v>6838</v>
      </c>
      <c r="Y9" s="7"/>
      <c r="Z9" s="6">
        <f>ROUND((V9-X9),5)</f>
        <v>-6838</v>
      </c>
      <c r="AA9" s="7"/>
      <c r="AB9" s="8">
        <f>ROUND(IF(X9=0, IF(V9=0, 0, 1), V9/X9),5)</f>
        <v>0</v>
      </c>
    </row>
    <row r="10" spans="1:28" ht="16.5" thickBot="1" x14ac:dyDescent="0.3">
      <c r="A10" s="2"/>
      <c r="B10" s="2"/>
      <c r="C10" s="2"/>
      <c r="D10" s="2"/>
      <c r="E10" s="2" t="s">
        <v>14</v>
      </c>
      <c r="F10" s="9">
        <v>84</v>
      </c>
      <c r="G10" s="7"/>
      <c r="H10" s="9">
        <v>971</v>
      </c>
      <c r="I10" s="7"/>
      <c r="J10" s="9">
        <f>ROUND((F10-H10),5)</f>
        <v>-887</v>
      </c>
      <c r="K10" s="7"/>
      <c r="L10" s="10">
        <f>ROUND(IF(H10=0, IF(F10=0, 0, 1), F10/H10),5)</f>
        <v>8.6510000000000004E-2</v>
      </c>
      <c r="M10" s="7"/>
      <c r="N10" s="9">
        <v>1219</v>
      </c>
      <c r="O10" s="7"/>
      <c r="P10" s="9">
        <v>1081</v>
      </c>
      <c r="Q10" s="7"/>
      <c r="R10" s="9">
        <f>ROUND((N10-P10),5)</f>
        <v>138</v>
      </c>
      <c r="S10" s="7"/>
      <c r="T10" s="10">
        <f>ROUND(IF(P10=0, IF(N10=0, 0, 1), N10/P10),5)</f>
        <v>1.1276600000000001</v>
      </c>
      <c r="U10" s="7"/>
      <c r="V10" s="9">
        <f>ROUND(F10+N10,5)</f>
        <v>1303</v>
      </c>
      <c r="W10" s="7"/>
      <c r="X10" s="9">
        <f>ROUND(H10+P10,5)</f>
        <v>2052</v>
      </c>
      <c r="Y10" s="7"/>
      <c r="Z10" s="9">
        <f>ROUND((V10-X10),5)</f>
        <v>-749</v>
      </c>
      <c r="AA10" s="7"/>
      <c r="AB10" s="10">
        <f>ROUND(IF(X10=0, IF(V10=0, 0, 1), V10/X10),5)</f>
        <v>0.63499000000000005</v>
      </c>
    </row>
    <row r="11" spans="1:28" ht="16.5" thickBot="1" x14ac:dyDescent="0.3">
      <c r="A11" s="2"/>
      <c r="B11" s="2"/>
      <c r="C11" s="2"/>
      <c r="D11" s="2" t="s">
        <v>15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>ROUND((F11-H11),5)</f>
        <v>-40124</v>
      </c>
      <c r="K11" s="7"/>
      <c r="L11" s="12">
        <f>ROUND(IF(H11=0, IF(F11=0, 0, 1), F11/H11),5)</f>
        <v>0.68820999999999999</v>
      </c>
      <c r="M11" s="7"/>
      <c r="N11" s="11">
        <f>ROUND(SUM(N4:N10),5)</f>
        <v>115628</v>
      </c>
      <c r="O11" s="7"/>
      <c r="P11" s="11">
        <f>ROUND(SUM(P4:P10),5)</f>
        <v>134932</v>
      </c>
      <c r="Q11" s="7"/>
      <c r="R11" s="11">
        <f>ROUND((N11-P11),5)</f>
        <v>-19304</v>
      </c>
      <c r="S11" s="7"/>
      <c r="T11" s="12">
        <f>ROUND(IF(P11=0, IF(N11=0, 0, 1), N11/P11),5)</f>
        <v>0.85694000000000004</v>
      </c>
      <c r="U11" s="7"/>
      <c r="V11" s="11">
        <f>ROUND(F11+N11,5)</f>
        <v>204195</v>
      </c>
      <c r="W11" s="7"/>
      <c r="X11" s="11">
        <f>ROUND(H11+P11,5)</f>
        <v>263623</v>
      </c>
      <c r="Y11" s="7"/>
      <c r="Z11" s="11">
        <f>ROUND((V11-X11),5)</f>
        <v>-59428</v>
      </c>
      <c r="AA11" s="7"/>
      <c r="AB11" s="12">
        <f>ROUND(IF(X11=0, IF(V11=0, 0, 1), V11/X11),5)</f>
        <v>0.77456999999999998</v>
      </c>
    </row>
    <row r="12" spans="1:28" x14ac:dyDescent="0.25">
      <c r="A12" s="2"/>
      <c r="B12" s="2"/>
      <c r="C12" s="2" t="s">
        <v>16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>ROUND((F12-H12),5)</f>
        <v>-40124</v>
      </c>
      <c r="K12" s="7"/>
      <c r="L12" s="8">
        <f>ROUND(IF(H12=0, IF(F12=0, 0, 1), F12/H12),5)</f>
        <v>0.68820999999999999</v>
      </c>
      <c r="M12" s="7"/>
      <c r="N12" s="6">
        <f>N11</f>
        <v>115628</v>
      </c>
      <c r="O12" s="7"/>
      <c r="P12" s="6">
        <f>P11</f>
        <v>134932</v>
      </c>
      <c r="Q12" s="7"/>
      <c r="R12" s="6">
        <f>ROUND((N12-P12),5)</f>
        <v>-19304</v>
      </c>
      <c r="S12" s="7"/>
      <c r="T12" s="8">
        <f>ROUND(IF(P12=0, IF(N12=0, 0, 1), N12/P12),5)</f>
        <v>0.85694000000000004</v>
      </c>
      <c r="U12" s="7"/>
      <c r="V12" s="6">
        <f>ROUND(F12+N12,5)</f>
        <v>204195</v>
      </c>
      <c r="W12" s="7"/>
      <c r="X12" s="6">
        <f>ROUND(H12+P12,5)</f>
        <v>263623</v>
      </c>
      <c r="Y12" s="7"/>
      <c r="Z12" s="6">
        <f>ROUND((V12-X12),5)</f>
        <v>-59428</v>
      </c>
      <c r="AA12" s="7"/>
      <c r="AB12" s="8">
        <f>ROUND(IF(X12=0, IF(V12=0, 0, 1), V12/X12),5)</f>
        <v>0.77456999999999998</v>
      </c>
    </row>
    <row r="13" spans="1:28" x14ac:dyDescent="0.25">
      <c r="A13" s="2"/>
      <c r="B13" s="2"/>
      <c r="C13" s="2"/>
      <c r="D13" s="2" t="s">
        <v>17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</row>
    <row r="14" spans="1:28" x14ac:dyDescent="0.25">
      <c r="A14" s="2"/>
      <c r="B14" s="2"/>
      <c r="C14" s="2"/>
      <c r="D14" s="2"/>
      <c r="E14" s="2" t="s">
        <v>18</v>
      </c>
      <c r="F14" s="6">
        <v>13212</v>
      </c>
      <c r="G14" s="7"/>
      <c r="H14" s="6">
        <v>27160</v>
      </c>
      <c r="I14" s="7"/>
      <c r="J14" s="6">
        <f>ROUND((F14-H14),5)</f>
        <v>-13948</v>
      </c>
      <c r="K14" s="7"/>
      <c r="L14" s="8">
        <f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>ROUND((N14-P14),5)</f>
        <v>-9136</v>
      </c>
      <c r="S14" s="7"/>
      <c r="T14" s="8">
        <f>ROUND(IF(P14=0, IF(N14=0, 0, 1), N14/P14),5)</f>
        <v>0.66361999999999999</v>
      </c>
      <c r="U14" s="7"/>
      <c r="V14" s="6">
        <f>ROUND(F14+N14,5)</f>
        <v>31236</v>
      </c>
      <c r="W14" s="7"/>
      <c r="X14" s="6">
        <f>ROUND(H14+P14,5)</f>
        <v>54320</v>
      </c>
      <c r="Y14" s="7"/>
      <c r="Z14" s="6">
        <f>ROUND((V14-X14),5)</f>
        <v>-23084</v>
      </c>
      <c r="AA14" s="7"/>
      <c r="AB14" s="8">
        <f>ROUND(IF(X14=0, IF(V14=0, 0, 1), V14/X14),5)</f>
        <v>0.57504</v>
      </c>
    </row>
    <row r="15" spans="1:28" x14ac:dyDescent="0.25">
      <c r="A15" s="2"/>
      <c r="B15" s="2"/>
      <c r="C15" s="2"/>
      <c r="D15" s="2"/>
      <c r="E15" s="2" t="s">
        <v>19</v>
      </c>
      <c r="F15" s="6">
        <v>3940</v>
      </c>
      <c r="G15" s="7"/>
      <c r="H15" s="6">
        <v>12843</v>
      </c>
      <c r="I15" s="7"/>
      <c r="J15" s="6">
        <f>ROUND((F15-H15),5)</f>
        <v>-8903</v>
      </c>
      <c r="K15" s="7"/>
      <c r="L15" s="8">
        <f>ROUND(IF(H15=0, IF(F15=0, 0, 1), F15/H15),5)</f>
        <v>0.30678</v>
      </c>
      <c r="M15" s="7"/>
      <c r="N15" s="6">
        <v>7765</v>
      </c>
      <c r="O15" s="7"/>
      <c r="P15" s="6">
        <v>13169</v>
      </c>
      <c r="Q15" s="7"/>
      <c r="R15" s="6">
        <f>ROUND((N15-P15),5)</f>
        <v>-5404</v>
      </c>
      <c r="S15" s="7"/>
      <c r="T15" s="8">
        <f>ROUND(IF(P15=0, IF(N15=0, 0, 1), N15/P15),5)</f>
        <v>0.58964000000000005</v>
      </c>
      <c r="U15" s="7"/>
      <c r="V15" s="6">
        <f>ROUND(F15+N15,5)</f>
        <v>11705</v>
      </c>
      <c r="W15" s="7"/>
      <c r="X15" s="6">
        <f>ROUND(H15+P15,5)</f>
        <v>26012</v>
      </c>
      <c r="Y15" s="7"/>
      <c r="Z15" s="6">
        <f>ROUND((V15-X15),5)</f>
        <v>-14307</v>
      </c>
      <c r="AA15" s="7"/>
      <c r="AB15" s="8">
        <f>ROUND(IF(X15=0, IF(V15=0, 0, 1), V15/X15),5)</f>
        <v>0.44997999999999999</v>
      </c>
    </row>
    <row r="16" spans="1:28" x14ac:dyDescent="0.25">
      <c r="A16" s="2"/>
      <c r="B16" s="2"/>
      <c r="C16" s="2"/>
      <c r="D16" s="2"/>
      <c r="E16" s="2" t="s">
        <v>20</v>
      </c>
      <c r="F16" s="6">
        <v>27627</v>
      </c>
      <c r="G16" s="7"/>
      <c r="H16" s="6">
        <v>29763</v>
      </c>
      <c r="I16" s="7"/>
      <c r="J16" s="6">
        <f>ROUND((F16-H16),5)</f>
        <v>-2136</v>
      </c>
      <c r="K16" s="7"/>
      <c r="L16" s="8">
        <f>ROUND(IF(H16=0, IF(F16=0, 0, 1), F16/H16),5)</f>
        <v>0.92823</v>
      </c>
      <c r="M16" s="7"/>
      <c r="N16" s="6">
        <v>27808</v>
      </c>
      <c r="O16" s="7"/>
      <c r="P16" s="6">
        <v>29763</v>
      </c>
      <c r="Q16" s="7"/>
      <c r="R16" s="6">
        <f>ROUND((N16-P16),5)</f>
        <v>-1955</v>
      </c>
      <c r="S16" s="7"/>
      <c r="T16" s="8">
        <f>ROUND(IF(P16=0, IF(N16=0, 0, 1), N16/P16),5)</f>
        <v>0.93430999999999997</v>
      </c>
      <c r="U16" s="7"/>
      <c r="V16" s="6">
        <f>ROUND(F16+N16,5)</f>
        <v>55435</v>
      </c>
      <c r="W16" s="7"/>
      <c r="X16" s="6">
        <f>ROUND(H16+P16,5)</f>
        <v>59526</v>
      </c>
      <c r="Y16" s="7"/>
      <c r="Z16" s="6">
        <f>ROUND((V16-X16),5)</f>
        <v>-4091</v>
      </c>
      <c r="AA16" s="7"/>
      <c r="AB16" s="8">
        <f>ROUND(IF(X16=0, IF(V16=0, 0, 1), V16/X16),5)</f>
        <v>0.93127000000000004</v>
      </c>
    </row>
    <row r="17" spans="1:28" x14ac:dyDescent="0.25">
      <c r="A17" s="2"/>
      <c r="B17" s="2"/>
      <c r="C17" s="2"/>
      <c r="D17" s="2"/>
      <c r="E17" s="2" t="s">
        <v>21</v>
      </c>
      <c r="F17" s="6">
        <v>20808</v>
      </c>
      <c r="G17" s="7"/>
      <c r="H17" s="6">
        <v>26078</v>
      </c>
      <c r="I17" s="7"/>
      <c r="J17" s="6">
        <f>ROUND((F17-H17),5)</f>
        <v>-5270</v>
      </c>
      <c r="K17" s="7"/>
      <c r="L17" s="8">
        <f>ROUND(IF(H17=0, IF(F17=0, 0, 1), F17/H17),5)</f>
        <v>0.79791000000000001</v>
      </c>
      <c r="M17" s="7"/>
      <c r="N17" s="6">
        <v>21218</v>
      </c>
      <c r="O17" s="7"/>
      <c r="P17" s="6">
        <v>26078</v>
      </c>
      <c r="Q17" s="7"/>
      <c r="R17" s="6">
        <f>ROUND((N17-P17),5)</f>
        <v>-4860</v>
      </c>
      <c r="S17" s="7"/>
      <c r="T17" s="8">
        <f>ROUND(IF(P17=0, IF(N17=0, 0, 1), N17/P17),5)</f>
        <v>0.81364000000000003</v>
      </c>
      <c r="U17" s="7"/>
      <c r="V17" s="6">
        <f>ROUND(F17+N17,5)</f>
        <v>42026</v>
      </c>
      <c r="W17" s="7"/>
      <c r="X17" s="6">
        <f>ROUND(H17+P17,5)</f>
        <v>52156</v>
      </c>
      <c r="Y17" s="7"/>
      <c r="Z17" s="6">
        <f>ROUND((V17-X17),5)</f>
        <v>-10130</v>
      </c>
      <c r="AA17" s="7"/>
      <c r="AB17" s="8">
        <f>ROUND(IF(X17=0, IF(V17=0, 0, 1), V17/X17),5)</f>
        <v>0.80576999999999999</v>
      </c>
    </row>
    <row r="18" spans="1:28" x14ac:dyDescent="0.25">
      <c r="A18" s="2"/>
      <c r="B18" s="2"/>
      <c r="C18" s="2"/>
      <c r="D18" s="2"/>
      <c r="E18" s="2" t="s">
        <v>22</v>
      </c>
      <c r="F18" s="6">
        <v>1136</v>
      </c>
      <c r="G18" s="7"/>
      <c r="H18" s="6">
        <v>1775</v>
      </c>
      <c r="I18" s="7"/>
      <c r="J18" s="6">
        <f>ROUND((F18-H18),5)</f>
        <v>-639</v>
      </c>
      <c r="K18" s="7"/>
      <c r="L18" s="8">
        <f>ROUND(IF(H18=0, IF(F18=0, 0, 1), F18/H18),5)</f>
        <v>0.64</v>
      </c>
      <c r="M18" s="7"/>
      <c r="N18" s="6">
        <v>564</v>
      </c>
      <c r="O18" s="7"/>
      <c r="P18" s="6">
        <v>1775</v>
      </c>
      <c r="Q18" s="7"/>
      <c r="R18" s="6">
        <f>ROUND((N18-P18),5)</f>
        <v>-1211</v>
      </c>
      <c r="S18" s="7"/>
      <c r="T18" s="8">
        <f>ROUND(IF(P18=0, IF(N18=0, 0, 1), N18/P18),5)</f>
        <v>0.31774999999999998</v>
      </c>
      <c r="U18" s="7"/>
      <c r="V18" s="6">
        <f>ROUND(F18+N18,5)</f>
        <v>1700</v>
      </c>
      <c r="W18" s="7"/>
      <c r="X18" s="6">
        <f>ROUND(H18+P18,5)</f>
        <v>3550</v>
      </c>
      <c r="Y18" s="7"/>
      <c r="Z18" s="6">
        <f>ROUND((V18-X18),5)</f>
        <v>-1850</v>
      </c>
      <c r="AA18" s="7"/>
      <c r="AB18" s="8">
        <f>ROUND(IF(X18=0, IF(V18=0, 0, 1), V18/X18),5)</f>
        <v>0.47887000000000002</v>
      </c>
    </row>
    <row r="19" spans="1:28" x14ac:dyDescent="0.25">
      <c r="A19" s="2"/>
      <c r="B19" s="2"/>
      <c r="C19" s="2"/>
      <c r="D19" s="2"/>
      <c r="E19" s="2" t="s">
        <v>23</v>
      </c>
      <c r="F19" s="6">
        <v>0</v>
      </c>
      <c r="G19" s="7"/>
      <c r="H19" s="6">
        <v>3966</v>
      </c>
      <c r="I19" s="7"/>
      <c r="J19" s="6">
        <f>ROUND((F19-H19),5)</f>
        <v>-3966</v>
      </c>
      <c r="K19" s="7"/>
      <c r="L19" s="8">
        <f>ROUND(IF(H19=0, IF(F19=0, 0, 1), F19/H19),5)</f>
        <v>0</v>
      </c>
      <c r="M19" s="7"/>
      <c r="N19" s="6">
        <v>900</v>
      </c>
      <c r="O19" s="7"/>
      <c r="P19" s="6">
        <v>3966</v>
      </c>
      <c r="Q19" s="7"/>
      <c r="R19" s="6">
        <f>ROUND((N19-P19),5)</f>
        <v>-3066</v>
      </c>
      <c r="S19" s="7"/>
      <c r="T19" s="8">
        <f>ROUND(IF(P19=0, IF(N19=0, 0, 1), N19/P19),5)</f>
        <v>0.22692999999999999</v>
      </c>
      <c r="U19" s="7"/>
      <c r="V19" s="6">
        <f>ROUND(F19+N19,5)</f>
        <v>900</v>
      </c>
      <c r="W19" s="7"/>
      <c r="X19" s="6">
        <f>ROUND(H19+P19,5)</f>
        <v>7932</v>
      </c>
      <c r="Y19" s="7"/>
      <c r="Z19" s="6">
        <f>ROUND((V19-X19),5)</f>
        <v>-7032</v>
      </c>
      <c r="AA19" s="7"/>
      <c r="AB19" s="8">
        <f>ROUND(IF(X19=0, IF(V19=0, 0, 1), V19/X19),5)</f>
        <v>0.11346000000000001</v>
      </c>
    </row>
    <row r="20" spans="1:28" x14ac:dyDescent="0.25">
      <c r="A20" s="2"/>
      <c r="B20" s="2"/>
      <c r="C20" s="2"/>
      <c r="D20" s="2"/>
      <c r="E20" s="2" t="s">
        <v>24</v>
      </c>
      <c r="F20" s="6">
        <v>24106</v>
      </c>
      <c r="G20" s="7"/>
      <c r="H20" s="6">
        <v>23976</v>
      </c>
      <c r="I20" s="7"/>
      <c r="J20" s="6">
        <f>ROUND((F20-H20),5)</f>
        <v>130</v>
      </c>
      <c r="K20" s="7"/>
      <c r="L20" s="8">
        <f>ROUND(IF(H20=0, IF(F20=0, 0, 1), F20/H20),5)</f>
        <v>1.00542</v>
      </c>
      <c r="M20" s="7"/>
      <c r="N20" s="6">
        <v>26073</v>
      </c>
      <c r="O20" s="7"/>
      <c r="P20" s="6">
        <v>23976</v>
      </c>
      <c r="Q20" s="7"/>
      <c r="R20" s="6">
        <f>ROUND((N20-P20),5)</f>
        <v>2097</v>
      </c>
      <c r="S20" s="7"/>
      <c r="T20" s="8">
        <f>ROUND(IF(P20=0, IF(N20=0, 0, 1), N20/P20),5)</f>
        <v>1.0874600000000001</v>
      </c>
      <c r="U20" s="7"/>
      <c r="V20" s="6">
        <f>ROUND(F20+N20,5)</f>
        <v>50179</v>
      </c>
      <c r="W20" s="7"/>
      <c r="X20" s="6">
        <f>ROUND(H20+P20,5)</f>
        <v>47952</v>
      </c>
      <c r="Y20" s="7"/>
      <c r="Z20" s="6">
        <f>ROUND((V20-X20),5)</f>
        <v>2227</v>
      </c>
      <c r="AA20" s="7"/>
      <c r="AB20" s="8">
        <f>ROUND(IF(X20=0, IF(V20=0, 0, 1), V20/X20),5)</f>
        <v>1.04644</v>
      </c>
    </row>
    <row r="21" spans="1:28" x14ac:dyDescent="0.25">
      <c r="A21" s="2"/>
      <c r="B21" s="2"/>
      <c r="C21" s="2"/>
      <c r="D21" s="2"/>
      <c r="E21" s="2" t="s">
        <v>25</v>
      </c>
      <c r="F21" s="6">
        <v>2372</v>
      </c>
      <c r="G21" s="7"/>
      <c r="H21" s="6">
        <v>1456</v>
      </c>
      <c r="I21" s="7"/>
      <c r="J21" s="6">
        <f>ROUND((F21-H21),5)</f>
        <v>916</v>
      </c>
      <c r="K21" s="7"/>
      <c r="L21" s="8">
        <f>ROUND(IF(H21=0, IF(F21=0, 0, 1), F21/H21),5)</f>
        <v>1.6291199999999999</v>
      </c>
      <c r="M21" s="7"/>
      <c r="N21" s="6">
        <v>1730</v>
      </c>
      <c r="O21" s="7"/>
      <c r="P21" s="6">
        <v>1456</v>
      </c>
      <c r="Q21" s="7"/>
      <c r="R21" s="6">
        <f>ROUND((N21-P21),5)</f>
        <v>274</v>
      </c>
      <c r="S21" s="7"/>
      <c r="T21" s="8">
        <f>ROUND(IF(P21=0, IF(N21=0, 0, 1), N21/P21),5)</f>
        <v>1.1881900000000001</v>
      </c>
      <c r="U21" s="7"/>
      <c r="V21" s="6">
        <f>ROUND(F21+N21,5)</f>
        <v>4102</v>
      </c>
      <c r="W21" s="7"/>
      <c r="X21" s="6">
        <f>ROUND(H21+P21,5)</f>
        <v>2912</v>
      </c>
      <c r="Y21" s="7"/>
      <c r="Z21" s="6">
        <f>ROUND((V21-X21),5)</f>
        <v>1190</v>
      </c>
      <c r="AA21" s="7"/>
      <c r="AB21" s="8">
        <f>ROUND(IF(X21=0, IF(V21=0, 0, 1), V21/X21),5)</f>
        <v>1.40865</v>
      </c>
    </row>
    <row r="22" spans="1:28" x14ac:dyDescent="0.25">
      <c r="A22" s="2"/>
      <c r="B22" s="2"/>
      <c r="C22" s="2"/>
      <c r="D22" s="2"/>
      <c r="E22" s="2" t="s">
        <v>26</v>
      </c>
      <c r="F22" s="6">
        <v>338</v>
      </c>
      <c r="G22" s="7"/>
      <c r="H22" s="6">
        <v>122</v>
      </c>
      <c r="I22" s="7"/>
      <c r="J22" s="6">
        <f>ROUND((F22-H22),5)</f>
        <v>216</v>
      </c>
      <c r="K22" s="7"/>
      <c r="L22" s="8">
        <f>ROUND(IF(H22=0, IF(F22=0, 0, 1), F22/H22),5)</f>
        <v>2.7704900000000001</v>
      </c>
      <c r="M22" s="7"/>
      <c r="N22" s="6">
        <v>0</v>
      </c>
      <c r="O22" s="7"/>
      <c r="P22" s="6">
        <v>122</v>
      </c>
      <c r="Q22" s="7"/>
      <c r="R22" s="6">
        <f>ROUND((N22-P22),5)</f>
        <v>-122</v>
      </c>
      <c r="S22" s="7"/>
      <c r="T22" s="8">
        <f>ROUND(IF(P22=0, IF(N22=0, 0, 1), N22/P22),5)</f>
        <v>0</v>
      </c>
      <c r="U22" s="7"/>
      <c r="V22" s="6">
        <f>ROUND(F22+N22,5)</f>
        <v>338</v>
      </c>
      <c r="W22" s="7"/>
      <c r="X22" s="6">
        <f>ROUND(H22+P22,5)</f>
        <v>244</v>
      </c>
      <c r="Y22" s="7"/>
      <c r="Z22" s="6">
        <f>ROUND((V22-X22),5)</f>
        <v>94</v>
      </c>
      <c r="AA22" s="7"/>
      <c r="AB22" s="8">
        <f>ROUND(IF(X22=0, IF(V22=0, 0, 1), V22/X22),5)</f>
        <v>1.3852500000000001</v>
      </c>
    </row>
    <row r="23" spans="1:28" x14ac:dyDescent="0.25">
      <c r="A23" s="2"/>
      <c r="B23" s="2"/>
      <c r="C23" s="2"/>
      <c r="D23" s="2"/>
      <c r="E23" s="2" t="s">
        <v>27</v>
      </c>
      <c r="F23" s="6">
        <v>388</v>
      </c>
      <c r="G23" s="7"/>
      <c r="H23" s="6">
        <v>1941</v>
      </c>
      <c r="I23" s="7"/>
      <c r="J23" s="6">
        <f>ROUND((F23-H23),5)</f>
        <v>-1553</v>
      </c>
      <c r="K23" s="7"/>
      <c r="L23" s="8">
        <f>ROUND(IF(H23=0, IF(F23=0, 0, 1), F23/H23),5)</f>
        <v>0.19989999999999999</v>
      </c>
      <c r="M23" s="7"/>
      <c r="N23" s="6">
        <v>0</v>
      </c>
      <c r="O23" s="7"/>
      <c r="P23" s="6">
        <v>1941</v>
      </c>
      <c r="Q23" s="7"/>
      <c r="R23" s="6">
        <f>ROUND((N23-P23),5)</f>
        <v>-1941</v>
      </c>
      <c r="S23" s="7"/>
      <c r="T23" s="8">
        <f>ROUND(IF(P23=0, IF(N23=0, 0, 1), N23/P23),5)</f>
        <v>0</v>
      </c>
      <c r="U23" s="7"/>
      <c r="V23" s="6">
        <f>ROUND(F23+N23,5)</f>
        <v>388</v>
      </c>
      <c r="W23" s="7"/>
      <c r="X23" s="6">
        <f>ROUND(H23+P23,5)</f>
        <v>3882</v>
      </c>
      <c r="Y23" s="7"/>
      <c r="Z23" s="6">
        <f>ROUND((V23-X23),5)</f>
        <v>-3494</v>
      </c>
      <c r="AA23" s="7"/>
      <c r="AB23" s="8">
        <f>ROUND(IF(X23=0, IF(V23=0, 0, 1), V23/X23),5)</f>
        <v>9.9949999999999997E-2</v>
      </c>
    </row>
    <row r="24" spans="1:28" x14ac:dyDescent="0.25">
      <c r="A24" s="2"/>
      <c r="B24" s="2"/>
      <c r="C24" s="2"/>
      <c r="D24" s="2"/>
      <c r="E24" s="2" t="s">
        <v>28</v>
      </c>
      <c r="F24" s="6">
        <v>5419</v>
      </c>
      <c r="G24" s="7"/>
      <c r="H24" s="6">
        <v>5963</v>
      </c>
      <c r="I24" s="7"/>
      <c r="J24" s="6">
        <f>ROUND((F24-H24),5)</f>
        <v>-544</v>
      </c>
      <c r="K24" s="7"/>
      <c r="L24" s="8">
        <f>ROUND(IF(H24=0, IF(F24=0, 0, 1), F24/H24),5)</f>
        <v>0.90876999999999997</v>
      </c>
      <c r="M24" s="7"/>
      <c r="N24" s="6">
        <v>2681</v>
      </c>
      <c r="O24" s="7"/>
      <c r="P24" s="6">
        <v>5963</v>
      </c>
      <c r="Q24" s="7"/>
      <c r="R24" s="6">
        <f>ROUND((N24-P24),5)</f>
        <v>-3282</v>
      </c>
      <c r="S24" s="7"/>
      <c r="T24" s="8">
        <f>ROUND(IF(P24=0, IF(N24=0, 0, 1), N24/P24),5)</f>
        <v>0.44961000000000001</v>
      </c>
      <c r="U24" s="7"/>
      <c r="V24" s="6">
        <f>ROUND(F24+N24,5)</f>
        <v>8100</v>
      </c>
      <c r="W24" s="7"/>
      <c r="X24" s="6">
        <f>ROUND(H24+P24,5)</f>
        <v>11926</v>
      </c>
      <c r="Y24" s="7"/>
      <c r="Z24" s="6">
        <f>ROUND((V24-X24),5)</f>
        <v>-3826</v>
      </c>
      <c r="AA24" s="7"/>
      <c r="AB24" s="8">
        <f>ROUND(IF(X24=0, IF(V24=0, 0, 1), V24/X24),5)</f>
        <v>0.67918999999999996</v>
      </c>
    </row>
    <row r="25" spans="1:28" x14ac:dyDescent="0.25">
      <c r="A25" s="2"/>
      <c r="B25" s="2"/>
      <c r="C25" s="2"/>
      <c r="D25" s="2"/>
      <c r="E25" s="2" t="s">
        <v>29</v>
      </c>
      <c r="F25" s="6">
        <v>65</v>
      </c>
      <c r="G25" s="7"/>
      <c r="H25" s="6">
        <v>32</v>
      </c>
      <c r="I25" s="7"/>
      <c r="J25" s="6">
        <f>ROUND((F25-H25),5)</f>
        <v>33</v>
      </c>
      <c r="K25" s="7"/>
      <c r="L25" s="8">
        <f>ROUND(IF(H25=0, IF(F25=0, 0, 1), F25/H25),5)</f>
        <v>2.03125</v>
      </c>
      <c r="M25" s="7"/>
      <c r="N25" s="6">
        <v>108</v>
      </c>
      <c r="O25" s="7"/>
      <c r="P25" s="6">
        <v>32</v>
      </c>
      <c r="Q25" s="7"/>
      <c r="R25" s="6">
        <f>ROUND((N25-P25),5)</f>
        <v>76</v>
      </c>
      <c r="S25" s="7"/>
      <c r="T25" s="8">
        <f>ROUND(IF(P25=0, IF(N25=0, 0, 1), N25/P25),5)</f>
        <v>3.375</v>
      </c>
      <c r="U25" s="7"/>
      <c r="V25" s="6">
        <f>ROUND(F25+N25,5)</f>
        <v>173</v>
      </c>
      <c r="W25" s="7"/>
      <c r="X25" s="6">
        <f>ROUND(H25+P25,5)</f>
        <v>64</v>
      </c>
      <c r="Y25" s="7"/>
      <c r="Z25" s="6">
        <f>ROUND((V25-X25),5)</f>
        <v>109</v>
      </c>
      <c r="AA25" s="7"/>
      <c r="AB25" s="8">
        <f>ROUND(IF(X25=0, IF(V25=0, 0, 1), V25/X25),5)</f>
        <v>2.7031299999999998</v>
      </c>
    </row>
    <row r="26" spans="1:28" x14ac:dyDescent="0.25">
      <c r="A26" s="2"/>
      <c r="B26" s="2"/>
      <c r="C26" s="2"/>
      <c r="D26" s="2"/>
      <c r="E26" s="2" t="s">
        <v>30</v>
      </c>
      <c r="F26" s="6">
        <v>160</v>
      </c>
      <c r="G26" s="7"/>
      <c r="H26" s="6">
        <v>262</v>
      </c>
      <c r="I26" s="7"/>
      <c r="J26" s="6">
        <f>ROUND((F26-H26),5)</f>
        <v>-102</v>
      </c>
      <c r="K26" s="7"/>
      <c r="L26" s="8">
        <f>ROUND(IF(H26=0, IF(F26=0, 0, 1), F26/H26),5)</f>
        <v>0.61068999999999996</v>
      </c>
      <c r="M26" s="7"/>
      <c r="N26" s="6">
        <v>48</v>
      </c>
      <c r="O26" s="7"/>
      <c r="P26" s="6">
        <v>262</v>
      </c>
      <c r="Q26" s="7"/>
      <c r="R26" s="6">
        <f>ROUND((N26-P26),5)</f>
        <v>-214</v>
      </c>
      <c r="S26" s="7"/>
      <c r="T26" s="8">
        <f>ROUND(IF(P26=0, IF(N26=0, 0, 1), N26/P26),5)</f>
        <v>0.18321000000000001</v>
      </c>
      <c r="U26" s="7"/>
      <c r="V26" s="6">
        <f>ROUND(F26+N26,5)</f>
        <v>208</v>
      </c>
      <c r="W26" s="7"/>
      <c r="X26" s="6">
        <f>ROUND(H26+P26,5)</f>
        <v>524</v>
      </c>
      <c r="Y26" s="7"/>
      <c r="Z26" s="6">
        <f>ROUND((V26-X26),5)</f>
        <v>-316</v>
      </c>
      <c r="AA26" s="7"/>
      <c r="AB26" s="8">
        <f>ROUND(IF(X26=0, IF(V26=0, 0, 1), V26/X26),5)</f>
        <v>0.39695000000000003</v>
      </c>
    </row>
    <row r="27" spans="1:28" x14ac:dyDescent="0.25">
      <c r="A27" s="2"/>
      <c r="B27" s="2"/>
      <c r="C27" s="2"/>
      <c r="D27" s="2"/>
      <c r="E27" s="2" t="s">
        <v>31</v>
      </c>
      <c r="F27" s="6">
        <v>620</v>
      </c>
      <c r="G27" s="7"/>
      <c r="H27" s="6">
        <v>198</v>
      </c>
      <c r="I27" s="7"/>
      <c r="J27" s="6">
        <f>ROUND((F27-H27),5)</f>
        <v>422</v>
      </c>
      <c r="K27" s="7"/>
      <c r="L27" s="8">
        <f>ROUND(IF(H27=0, IF(F27=0, 0, 1), F27/H27),5)</f>
        <v>3.13131</v>
      </c>
      <c r="M27" s="7"/>
      <c r="N27" s="6">
        <v>0</v>
      </c>
      <c r="O27" s="7"/>
      <c r="P27" s="6">
        <v>198</v>
      </c>
      <c r="Q27" s="7"/>
      <c r="R27" s="6">
        <f>ROUND((N27-P27),5)</f>
        <v>-198</v>
      </c>
      <c r="S27" s="7"/>
      <c r="T27" s="8">
        <f>ROUND(IF(P27=0, IF(N27=0, 0, 1), N27/P27),5)</f>
        <v>0</v>
      </c>
      <c r="U27" s="7"/>
      <c r="V27" s="6">
        <f>ROUND(F27+N27,5)</f>
        <v>620</v>
      </c>
      <c r="W27" s="7"/>
      <c r="X27" s="6">
        <f>ROUND(H27+P27,5)</f>
        <v>396</v>
      </c>
      <c r="Y27" s="7"/>
      <c r="Z27" s="6">
        <f>ROUND((V27-X27),5)</f>
        <v>224</v>
      </c>
      <c r="AA27" s="7"/>
      <c r="AB27" s="8">
        <f>ROUND(IF(X27=0, IF(V27=0, 0, 1), V27/X27),5)</f>
        <v>1.5656600000000001</v>
      </c>
    </row>
    <row r="28" spans="1:28" x14ac:dyDescent="0.25">
      <c r="A28" s="2"/>
      <c r="B28" s="2"/>
      <c r="C28" s="2"/>
      <c r="D28" s="2"/>
      <c r="E28" s="2" t="s">
        <v>32</v>
      </c>
      <c r="F28" s="6">
        <v>992</v>
      </c>
      <c r="G28" s="7"/>
      <c r="H28" s="6">
        <v>176</v>
      </c>
      <c r="I28" s="7"/>
      <c r="J28" s="6">
        <f>ROUND((F28-H28),5)</f>
        <v>816</v>
      </c>
      <c r="K28" s="7"/>
      <c r="L28" s="8">
        <f>ROUND(IF(H28=0, IF(F28=0, 0, 1), F28/H28),5)</f>
        <v>5.6363599999999998</v>
      </c>
      <c r="M28" s="7"/>
      <c r="N28" s="6">
        <v>0</v>
      </c>
      <c r="O28" s="7"/>
      <c r="P28" s="6">
        <v>176</v>
      </c>
      <c r="Q28" s="7"/>
      <c r="R28" s="6">
        <f>ROUND((N28-P28),5)</f>
        <v>-176</v>
      </c>
      <c r="S28" s="7"/>
      <c r="T28" s="8">
        <f>ROUND(IF(P28=0, IF(N28=0, 0, 1), N28/P28),5)</f>
        <v>0</v>
      </c>
      <c r="U28" s="7"/>
      <c r="V28" s="6">
        <f>ROUND(F28+N28,5)</f>
        <v>992</v>
      </c>
      <c r="W28" s="7"/>
      <c r="X28" s="6">
        <f>ROUND(H28+P28,5)</f>
        <v>352</v>
      </c>
      <c r="Y28" s="7"/>
      <c r="Z28" s="6">
        <f>ROUND((V28-X28),5)</f>
        <v>640</v>
      </c>
      <c r="AA28" s="7"/>
      <c r="AB28" s="8">
        <f>ROUND(IF(X28=0, IF(V28=0, 0, 1), V28/X28),5)</f>
        <v>2.8181799999999999</v>
      </c>
    </row>
    <row r="29" spans="1:28" x14ac:dyDescent="0.25">
      <c r="A29" s="2"/>
      <c r="B29" s="2"/>
      <c r="C29" s="2"/>
      <c r="D29" s="2"/>
      <c r="E29" s="2" t="s">
        <v>33</v>
      </c>
      <c r="F29" s="6">
        <v>0</v>
      </c>
      <c r="G29" s="7"/>
      <c r="H29" s="6">
        <v>43</v>
      </c>
      <c r="I29" s="7"/>
      <c r="J29" s="6">
        <f>ROUND((F29-H29),5)</f>
        <v>-43</v>
      </c>
      <c r="K29" s="7"/>
      <c r="L29" s="8">
        <f>ROUND(IF(H29=0, IF(F29=0, 0, 1), F29/H29),5)</f>
        <v>0</v>
      </c>
      <c r="M29" s="7"/>
      <c r="N29" s="6">
        <v>3243</v>
      </c>
      <c r="O29" s="7"/>
      <c r="P29" s="6">
        <v>43</v>
      </c>
      <c r="Q29" s="7"/>
      <c r="R29" s="6">
        <f>ROUND((N29-P29),5)</f>
        <v>3200</v>
      </c>
      <c r="S29" s="7"/>
      <c r="T29" s="8">
        <f>ROUND(IF(P29=0, IF(N29=0, 0, 1), N29/P29),5)</f>
        <v>75.418599999999998</v>
      </c>
      <c r="U29" s="7"/>
      <c r="V29" s="6">
        <f>ROUND(F29+N29,5)</f>
        <v>3243</v>
      </c>
      <c r="W29" s="7"/>
      <c r="X29" s="6">
        <f>ROUND(H29+P29,5)</f>
        <v>86</v>
      </c>
      <c r="Y29" s="7"/>
      <c r="Z29" s="6">
        <f>ROUND((V29-X29),5)</f>
        <v>3157</v>
      </c>
      <c r="AA29" s="7"/>
      <c r="AB29" s="8">
        <f>ROUND(IF(X29=0, IF(V29=0, 0, 1), V29/X29),5)</f>
        <v>37.709299999999999</v>
      </c>
    </row>
    <row r="30" spans="1:28" x14ac:dyDescent="0.25">
      <c r="A30" s="2"/>
      <c r="B30" s="2"/>
      <c r="C30" s="2"/>
      <c r="D30" s="2"/>
      <c r="E30" s="2" t="s">
        <v>34</v>
      </c>
      <c r="F30" s="6">
        <v>4173</v>
      </c>
      <c r="G30" s="7"/>
      <c r="H30" s="6">
        <v>2638</v>
      </c>
      <c r="I30" s="7"/>
      <c r="J30" s="6">
        <f>ROUND((F30-H30),5)</f>
        <v>1535</v>
      </c>
      <c r="K30" s="7"/>
      <c r="L30" s="8">
        <f>ROUND(IF(H30=0, IF(F30=0, 0, 1), F30/H30),5)</f>
        <v>1.58188</v>
      </c>
      <c r="M30" s="7"/>
      <c r="N30" s="6">
        <v>2787</v>
      </c>
      <c r="O30" s="7"/>
      <c r="P30" s="6">
        <v>2638</v>
      </c>
      <c r="Q30" s="7"/>
      <c r="R30" s="6">
        <f>ROUND((N30-P30),5)</f>
        <v>149</v>
      </c>
      <c r="S30" s="7"/>
      <c r="T30" s="8">
        <f>ROUND(IF(P30=0, IF(N30=0, 0, 1), N30/P30),5)</f>
        <v>1.0564800000000001</v>
      </c>
      <c r="U30" s="7"/>
      <c r="V30" s="6">
        <f>ROUND(F30+N30,5)</f>
        <v>6960</v>
      </c>
      <c r="W30" s="7"/>
      <c r="X30" s="6">
        <f>ROUND(H30+P30,5)</f>
        <v>5276</v>
      </c>
      <c r="Y30" s="7"/>
      <c r="Z30" s="6">
        <f>ROUND((V30-X30),5)</f>
        <v>1684</v>
      </c>
      <c r="AA30" s="7"/>
      <c r="AB30" s="8">
        <f>ROUND(IF(X30=0, IF(V30=0, 0, 1), V30/X30),5)</f>
        <v>1.31918</v>
      </c>
    </row>
    <row r="31" spans="1:28" x14ac:dyDescent="0.25">
      <c r="A31" s="2"/>
      <c r="B31" s="2"/>
      <c r="C31" s="2"/>
      <c r="D31" s="2"/>
      <c r="E31" s="2" t="s">
        <v>35</v>
      </c>
      <c r="F31" s="6">
        <v>1607</v>
      </c>
      <c r="G31" s="7"/>
      <c r="H31" s="6">
        <v>3224</v>
      </c>
      <c r="I31" s="7"/>
      <c r="J31" s="6">
        <f>ROUND((F31-H31),5)</f>
        <v>-1617</v>
      </c>
      <c r="K31" s="7"/>
      <c r="L31" s="8">
        <f>ROUND(IF(H31=0, IF(F31=0, 0, 1), F31/H31),5)</f>
        <v>0.49845</v>
      </c>
      <c r="M31" s="7"/>
      <c r="N31" s="6">
        <v>1870</v>
      </c>
      <c r="O31" s="7"/>
      <c r="P31" s="6">
        <v>3224</v>
      </c>
      <c r="Q31" s="7"/>
      <c r="R31" s="6">
        <f>ROUND((N31-P31),5)</f>
        <v>-1354</v>
      </c>
      <c r="S31" s="7"/>
      <c r="T31" s="8">
        <f>ROUND(IF(P31=0, IF(N31=0, 0, 1), N31/P31),5)</f>
        <v>0.58001999999999998</v>
      </c>
      <c r="U31" s="7"/>
      <c r="V31" s="6">
        <f>ROUND(F31+N31,5)</f>
        <v>3477</v>
      </c>
      <c r="W31" s="7"/>
      <c r="X31" s="6">
        <f>ROUND(H31+P31,5)</f>
        <v>6448</v>
      </c>
      <c r="Y31" s="7"/>
      <c r="Z31" s="6">
        <f>ROUND((V31-X31),5)</f>
        <v>-2971</v>
      </c>
      <c r="AA31" s="7"/>
      <c r="AB31" s="8">
        <f>ROUND(IF(X31=0, IF(V31=0, 0, 1), V31/X31),5)</f>
        <v>0.53924000000000005</v>
      </c>
    </row>
    <row r="32" spans="1:28" x14ac:dyDescent="0.25">
      <c r="A32" s="2"/>
      <c r="B32" s="2"/>
      <c r="C32" s="2"/>
      <c r="D32" s="2"/>
      <c r="E32" s="2" t="s">
        <v>36</v>
      </c>
      <c r="F32" s="6">
        <v>2826</v>
      </c>
      <c r="G32" s="7"/>
      <c r="H32" s="6">
        <v>2878</v>
      </c>
      <c r="I32" s="7"/>
      <c r="J32" s="6">
        <f>ROUND((F32-H32),5)</f>
        <v>-52</v>
      </c>
      <c r="K32" s="7"/>
      <c r="L32" s="8">
        <f>ROUND(IF(H32=0, IF(F32=0, 0, 1), F32/H32),5)</f>
        <v>0.98192999999999997</v>
      </c>
      <c r="M32" s="7"/>
      <c r="N32" s="6">
        <v>2151</v>
      </c>
      <c r="O32" s="7"/>
      <c r="P32" s="6">
        <v>2878</v>
      </c>
      <c r="Q32" s="7"/>
      <c r="R32" s="6">
        <f>ROUND((N32-P32),5)</f>
        <v>-727</v>
      </c>
      <c r="S32" s="7"/>
      <c r="T32" s="8">
        <f>ROUND(IF(P32=0, IF(N32=0, 0, 1), N32/P32),5)</f>
        <v>0.74739</v>
      </c>
      <c r="U32" s="7"/>
      <c r="V32" s="6">
        <f>ROUND(F32+N32,5)</f>
        <v>4977</v>
      </c>
      <c r="W32" s="7"/>
      <c r="X32" s="6">
        <f>ROUND(H32+P32,5)</f>
        <v>5756</v>
      </c>
      <c r="Y32" s="7"/>
      <c r="Z32" s="6">
        <f>ROUND((V32-X32),5)</f>
        <v>-779</v>
      </c>
      <c r="AA32" s="7"/>
      <c r="AB32" s="8">
        <f>ROUND(IF(X32=0, IF(V32=0, 0, 1), V32/X32),5)</f>
        <v>0.86465999999999998</v>
      </c>
    </row>
    <row r="33" spans="1:28" x14ac:dyDescent="0.25">
      <c r="A33" s="2"/>
      <c r="B33" s="2"/>
      <c r="C33" s="2"/>
      <c r="D33" s="2"/>
      <c r="E33" s="2" t="s">
        <v>37</v>
      </c>
      <c r="F33" s="6">
        <v>1365</v>
      </c>
      <c r="G33" s="7"/>
      <c r="H33" s="6">
        <v>1492</v>
      </c>
      <c r="I33" s="7"/>
      <c r="J33" s="6">
        <f>ROUND((F33-H33),5)</f>
        <v>-127</v>
      </c>
      <c r="K33" s="7"/>
      <c r="L33" s="8">
        <f>ROUND(IF(H33=0, IF(F33=0, 0, 1), F33/H33),5)</f>
        <v>0.91488000000000003</v>
      </c>
      <c r="M33" s="7"/>
      <c r="N33" s="6">
        <v>1820</v>
      </c>
      <c r="O33" s="7"/>
      <c r="P33" s="6">
        <v>1492</v>
      </c>
      <c r="Q33" s="7"/>
      <c r="R33" s="6">
        <f>ROUND((N33-P33),5)</f>
        <v>328</v>
      </c>
      <c r="S33" s="7"/>
      <c r="T33" s="8">
        <f>ROUND(IF(P33=0, IF(N33=0, 0, 1), N33/P33),5)</f>
        <v>1.21984</v>
      </c>
      <c r="U33" s="7"/>
      <c r="V33" s="6">
        <f>ROUND(F33+N33,5)</f>
        <v>3185</v>
      </c>
      <c r="W33" s="7"/>
      <c r="X33" s="6">
        <f>ROUND(H33+P33,5)</f>
        <v>2984</v>
      </c>
      <c r="Y33" s="7"/>
      <c r="Z33" s="6">
        <f>ROUND((V33-X33),5)</f>
        <v>201</v>
      </c>
      <c r="AA33" s="7"/>
      <c r="AB33" s="8">
        <f>ROUND(IF(X33=0, IF(V33=0, 0, 1), V33/X33),5)</f>
        <v>1.0673600000000001</v>
      </c>
    </row>
    <row r="34" spans="1:28" x14ac:dyDescent="0.25">
      <c r="A34" s="2"/>
      <c r="B34" s="2"/>
      <c r="C34" s="2"/>
      <c r="D34" s="2"/>
      <c r="E34" s="2" t="s">
        <v>38</v>
      </c>
      <c r="F34" s="6">
        <v>444</v>
      </c>
      <c r="G34" s="7"/>
      <c r="H34" s="6">
        <v>404</v>
      </c>
      <c r="I34" s="7"/>
      <c r="J34" s="6">
        <f>ROUND((F34-H34),5)</f>
        <v>40</v>
      </c>
      <c r="K34" s="7"/>
      <c r="L34" s="8">
        <f>ROUND(IF(H34=0, IF(F34=0, 0, 1), F34/H34),5)</f>
        <v>1.09901</v>
      </c>
      <c r="M34" s="7"/>
      <c r="N34" s="6">
        <v>231</v>
      </c>
      <c r="O34" s="7"/>
      <c r="P34" s="6">
        <v>404</v>
      </c>
      <c r="Q34" s="7"/>
      <c r="R34" s="6">
        <f>ROUND((N34-P34),5)</f>
        <v>-173</v>
      </c>
      <c r="S34" s="7"/>
      <c r="T34" s="8">
        <f>ROUND(IF(P34=0, IF(N34=0, 0, 1), N34/P34),5)</f>
        <v>0.57177999999999995</v>
      </c>
      <c r="U34" s="7"/>
      <c r="V34" s="6">
        <f>ROUND(F34+N34,5)</f>
        <v>675</v>
      </c>
      <c r="W34" s="7"/>
      <c r="X34" s="6">
        <f>ROUND(H34+P34,5)</f>
        <v>808</v>
      </c>
      <c r="Y34" s="7"/>
      <c r="Z34" s="6">
        <f>ROUND((V34-X34),5)</f>
        <v>-133</v>
      </c>
      <c r="AA34" s="7"/>
      <c r="AB34" s="8">
        <f>ROUND(IF(X34=0, IF(V34=0, 0, 1), V34/X34),5)</f>
        <v>0.83540000000000003</v>
      </c>
    </row>
    <row r="35" spans="1:28" x14ac:dyDescent="0.25">
      <c r="A35" s="2"/>
      <c r="B35" s="2"/>
      <c r="C35" s="2"/>
      <c r="D35" s="2"/>
      <c r="E35" s="2" t="s">
        <v>39</v>
      </c>
      <c r="F35" s="6">
        <v>0</v>
      </c>
      <c r="G35" s="7"/>
      <c r="H35" s="6">
        <v>167</v>
      </c>
      <c r="I35" s="7"/>
      <c r="J35" s="6">
        <f>ROUND((F35-H35),5)</f>
        <v>-167</v>
      </c>
      <c r="K35" s="7"/>
      <c r="L35" s="8">
        <f>ROUND(IF(H35=0, IF(F35=0, 0, 1), F35/H35),5)</f>
        <v>0</v>
      </c>
      <c r="M35" s="7"/>
      <c r="N35" s="6">
        <v>6942</v>
      </c>
      <c r="O35" s="7"/>
      <c r="P35" s="6">
        <v>7667</v>
      </c>
      <c r="Q35" s="7"/>
      <c r="R35" s="6">
        <f>ROUND((N35-P35),5)</f>
        <v>-725</v>
      </c>
      <c r="S35" s="7"/>
      <c r="T35" s="8">
        <f>ROUND(IF(P35=0, IF(N35=0, 0, 1), N35/P35),5)</f>
        <v>0.90544000000000002</v>
      </c>
      <c r="U35" s="7"/>
      <c r="V35" s="6">
        <f>ROUND(F35+N35,5)</f>
        <v>6942</v>
      </c>
      <c r="W35" s="7"/>
      <c r="X35" s="6">
        <f>ROUND(H35+P35,5)</f>
        <v>7834</v>
      </c>
      <c r="Y35" s="7"/>
      <c r="Z35" s="6">
        <f>ROUND((V35-X35),5)</f>
        <v>-892</v>
      </c>
      <c r="AA35" s="7"/>
      <c r="AB35" s="8">
        <f>ROUND(IF(X35=0, IF(V35=0, 0, 1), V35/X35),5)</f>
        <v>0.88614000000000004</v>
      </c>
    </row>
    <row r="36" spans="1:28" ht="16.5" thickBot="1" x14ac:dyDescent="0.3">
      <c r="A36" s="2"/>
      <c r="B36" s="2"/>
      <c r="C36" s="2"/>
      <c r="D36" s="2"/>
      <c r="E36" s="2" t="s">
        <v>40</v>
      </c>
      <c r="F36" s="9">
        <v>4204</v>
      </c>
      <c r="G36" s="7"/>
      <c r="H36" s="9">
        <v>5059</v>
      </c>
      <c r="I36" s="7"/>
      <c r="J36" s="9">
        <f>ROUND((F36-H36),5)</f>
        <v>-855</v>
      </c>
      <c r="K36" s="7"/>
      <c r="L36" s="10">
        <f>ROUND(IF(H36=0, IF(F36=0, 0, 1), F36/H36),5)</f>
        <v>0.83099000000000001</v>
      </c>
      <c r="M36" s="7"/>
      <c r="N36" s="9">
        <v>3504</v>
      </c>
      <c r="O36" s="7"/>
      <c r="P36" s="9">
        <v>5049</v>
      </c>
      <c r="Q36" s="7"/>
      <c r="R36" s="9">
        <f>ROUND((N36-P36),5)</f>
        <v>-1545</v>
      </c>
      <c r="S36" s="7"/>
      <c r="T36" s="10">
        <f>ROUND(IF(P36=0, IF(N36=0, 0, 1), N36/P36),5)</f>
        <v>0.69399999999999995</v>
      </c>
      <c r="U36" s="7"/>
      <c r="V36" s="9">
        <f>ROUND(F36+N36,5)</f>
        <v>7708</v>
      </c>
      <c r="W36" s="7"/>
      <c r="X36" s="9">
        <f>ROUND(H36+P36,5)</f>
        <v>10108</v>
      </c>
      <c r="Y36" s="7"/>
      <c r="Z36" s="9">
        <f>ROUND((V36-X36),5)</f>
        <v>-2400</v>
      </c>
      <c r="AA36" s="7"/>
      <c r="AB36" s="10">
        <f>ROUND(IF(X36=0, IF(V36=0, 0, 1), V36/X36),5)</f>
        <v>0.76256000000000002</v>
      </c>
    </row>
    <row r="37" spans="1:28" ht="16.5" thickBot="1" x14ac:dyDescent="0.3">
      <c r="A37" s="2"/>
      <c r="B37" s="2"/>
      <c r="C37" s="2"/>
      <c r="D37" s="2" t="s">
        <v>41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>ROUND((F37-H37),5)</f>
        <v>-35814</v>
      </c>
      <c r="K37" s="7"/>
      <c r="L37" s="12">
        <f>ROUND(IF(H37=0, IF(F37=0, 0, 1), F37/H37),5)</f>
        <v>0.76378000000000001</v>
      </c>
      <c r="M37" s="7"/>
      <c r="N37" s="11">
        <f>ROUND(SUM(N13:N36),5)</f>
        <v>129467</v>
      </c>
      <c r="O37" s="7"/>
      <c r="P37" s="11">
        <f>ROUND(SUM(P13:P36),5)</f>
        <v>159432</v>
      </c>
      <c r="Q37" s="7"/>
      <c r="R37" s="11">
        <f>ROUND((N37-P37),5)</f>
        <v>-29965</v>
      </c>
      <c r="S37" s="7"/>
      <c r="T37" s="12">
        <f>ROUND(IF(P37=0, IF(N37=0, 0, 1), N37/P37),5)</f>
        <v>0.81205000000000005</v>
      </c>
      <c r="U37" s="7"/>
      <c r="V37" s="11">
        <f>ROUND(F37+N37,5)</f>
        <v>245269</v>
      </c>
      <c r="W37" s="7"/>
      <c r="X37" s="11">
        <f>ROUND(H37+P37,5)</f>
        <v>311048</v>
      </c>
      <c r="Y37" s="7"/>
      <c r="Z37" s="11">
        <f>ROUND((V37-X37),5)</f>
        <v>-65779</v>
      </c>
      <c r="AA37" s="7"/>
      <c r="AB37" s="12">
        <f>ROUND(IF(X37=0, IF(V37=0, 0, 1), V37/X37),5)</f>
        <v>0.78852</v>
      </c>
    </row>
    <row r="38" spans="1:28" x14ac:dyDescent="0.25">
      <c r="A38" s="2"/>
      <c r="B38" s="2" t="s">
        <v>42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>ROUND((F38-H38),5)</f>
        <v>-4310</v>
      </c>
      <c r="K38" s="7"/>
      <c r="L38" s="8">
        <f>ROUND(IF(H38=0, IF(F38=0, 0, 1), F38/H38),5)</f>
        <v>1.1879999999999999</v>
      </c>
      <c r="M38" s="7"/>
      <c r="N38" s="6">
        <f>ROUND(N3+N12-N37,5)</f>
        <v>-13839</v>
      </c>
      <c r="O38" s="7"/>
      <c r="P38" s="6">
        <f>ROUND(P3+P12-P37,5)</f>
        <v>-24500</v>
      </c>
      <c r="Q38" s="7"/>
      <c r="R38" s="6">
        <f>ROUND((N38-P38),5)</f>
        <v>10661</v>
      </c>
      <c r="S38" s="7"/>
      <c r="T38" s="8">
        <f>ROUND(IF(P38=0, IF(N38=0, 0, 1), N38/P38),5)</f>
        <v>0.56486000000000003</v>
      </c>
      <c r="U38" s="7"/>
      <c r="V38" s="6">
        <f>ROUND(F38+N38,5)</f>
        <v>-41074</v>
      </c>
      <c r="W38" s="7"/>
      <c r="X38" s="6">
        <f>ROUND(H38+P38,5)</f>
        <v>-47425</v>
      </c>
      <c r="Y38" s="7"/>
      <c r="Z38" s="6">
        <f>ROUND((V38-X38),5)</f>
        <v>6351</v>
      </c>
      <c r="AA38" s="7"/>
      <c r="AB38" s="8">
        <f>ROUND(IF(X38=0, IF(V38=0, 0, 1), V38/X38),5)</f>
        <v>0.86607999999999996</v>
      </c>
    </row>
    <row r="39" spans="1:28" hidden="1" x14ac:dyDescent="0.25">
      <c r="A39" s="2"/>
      <c r="B39" s="2" t="s">
        <v>43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</row>
    <row r="40" spans="1:28" ht="16.5" thickBot="1" x14ac:dyDescent="0.3">
      <c r="A40" s="2"/>
      <c r="B40" s="2" t="s">
        <v>44</v>
      </c>
      <c r="C40" s="2"/>
      <c r="D40" s="2"/>
      <c r="E40" s="2"/>
      <c r="F40" s="6">
        <v>126</v>
      </c>
      <c r="G40" s="7"/>
      <c r="H40" s="6">
        <v>125</v>
      </c>
      <c r="I40" s="7"/>
      <c r="J40" s="6">
        <f>ROUND((F40-H40),5)</f>
        <v>1</v>
      </c>
      <c r="K40" s="7"/>
      <c r="L40" s="8">
        <f>ROUND(IF(H40=0, IF(F40=0, 0, 1), F40/H40),5)</f>
        <v>1.008</v>
      </c>
      <c r="M40" s="7"/>
      <c r="N40" s="6">
        <v>127</v>
      </c>
      <c r="O40" s="7"/>
      <c r="P40" s="6">
        <v>100</v>
      </c>
      <c r="Q40" s="7"/>
      <c r="R40" s="6">
        <f>ROUND((N40-P40),5)</f>
        <v>27</v>
      </c>
      <c r="S40" s="7"/>
      <c r="T40" s="8">
        <f>ROUND(IF(P40=0, IF(N40=0, 0, 1), N40/P40),5)</f>
        <v>1.27</v>
      </c>
      <c r="U40" s="7"/>
      <c r="V40" s="6">
        <f>ROUND(F40+N40,5)</f>
        <v>253</v>
      </c>
      <c r="W40" s="7"/>
      <c r="X40" s="6">
        <f>ROUND(H40+P40,5)</f>
        <v>225</v>
      </c>
      <c r="Y40" s="7"/>
      <c r="Z40" s="6">
        <f>ROUND((V40-X40),5)</f>
        <v>28</v>
      </c>
      <c r="AA40" s="7"/>
      <c r="AB40" s="8">
        <f>ROUND(IF(X40=0, IF(V40=0, 0, 1), V40/X40),5)</f>
        <v>1.1244400000000001</v>
      </c>
    </row>
    <row r="41" spans="1:28" s="16" customFormat="1" ht="16.5" thickBot="1" x14ac:dyDescent="0.3">
      <c r="A41" s="2" t="s">
        <v>45</v>
      </c>
      <c r="B41" s="2"/>
      <c r="C41" s="2"/>
      <c r="D41" s="2"/>
      <c r="E41" s="2"/>
      <c r="F41" s="14">
        <f>F38+F40</f>
        <v>-27109</v>
      </c>
      <c r="G41" s="2"/>
      <c r="H41" s="14">
        <f>H38+H40</f>
        <v>-22800</v>
      </c>
      <c r="I41" s="2"/>
      <c r="J41" s="14">
        <f>ROUND((F41-H41),5)</f>
        <v>-4309</v>
      </c>
      <c r="K41" s="2"/>
      <c r="L41" s="15">
        <f>ROUND(IF(H41=0, IF(F41=0, 0, 1), F41/H41),5)</f>
        <v>1.18899</v>
      </c>
      <c r="M41" s="2"/>
      <c r="N41" s="14">
        <f>N38+N40</f>
        <v>-13712</v>
      </c>
      <c r="O41" s="2"/>
      <c r="P41" s="14">
        <f>P38+P40</f>
        <v>-24400</v>
      </c>
      <c r="Q41" s="2"/>
      <c r="R41" s="14">
        <f>ROUND((N41-P41),5)</f>
        <v>10688</v>
      </c>
      <c r="S41" s="2"/>
      <c r="T41" s="15">
        <f>ROUND(IF(P41=0, IF(N41=0, 0, 1), N41/P41),5)</f>
        <v>0.56196999999999997</v>
      </c>
      <c r="U41" s="2"/>
      <c r="V41" s="14">
        <f>ROUND(F41+N41,5)</f>
        <v>-40821</v>
      </c>
      <c r="W41" s="2"/>
      <c r="X41" s="14">
        <f>ROUND(H41+P41,5)</f>
        <v>-47200</v>
      </c>
      <c r="Y41" s="2"/>
      <c r="Z41" s="14">
        <f>ROUND((V41-X41),5)</f>
        <v>6379</v>
      </c>
      <c r="AA41" s="2"/>
      <c r="AB41" s="15">
        <f>ROUND(IF(X41=0, IF(V41=0, 0, 1), V41/X41),5)</f>
        <v>0.86485000000000001</v>
      </c>
    </row>
    <row r="42" spans="1:28" ht="16.5" thickTop="1" x14ac:dyDescent="0.25"/>
  </sheetData>
  <pageMargins left="0.45" right="0.45" top="0.75" bottom="0.75" header="0.1" footer="0.3"/>
  <pageSetup scale="65" orientation="landscape" horizontalDpi="300" verticalDpi="300" r:id="rId1"/>
  <headerFooter>
    <oddHeader>&amp;L&amp;"Arial,Bold"&amp;12 10:52 AM
&amp;"Arial,Bold"&amp;12 04/10/22
&amp;"Arial,Bold"&amp;12 Accrual Basis&amp;C&amp;"Arial,Bold"&amp;12 Wild Oak Saddle Club
&amp;"Arial,Bold"&amp;14 Profit &amp;&amp; Loss Budget vs. Actual
&amp;"Arial,Bold"&amp;10 January through February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C759-C136-45A8-AC92-A1FC7677CE6E}">
  <sheetPr codeName="Sheet2"/>
  <dimension ref="A1:K20"/>
  <sheetViews>
    <sheetView workbookViewId="0">
      <selection activeCell="M1" sqref="F1:M1048576"/>
    </sheetView>
  </sheetViews>
  <sheetFormatPr defaultRowHeight="15.75" x14ac:dyDescent="0.25"/>
  <cols>
    <col min="1" max="3" width="3" style="16" customWidth="1"/>
    <col min="4" max="4" width="27.85546875" style="16" customWidth="1"/>
    <col min="5" max="5" width="12.28515625" bestFit="1" customWidth="1"/>
    <col min="6" max="6" width="2.28515625" customWidth="1"/>
    <col min="7" max="7" width="12.285156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25"/>
      <c r="F1" s="3"/>
      <c r="G1" s="25"/>
      <c r="H1" s="3"/>
      <c r="I1" s="25"/>
      <c r="J1" s="3"/>
      <c r="K1" s="25"/>
    </row>
    <row r="2" spans="1:11" s="20" customFormat="1" ht="17.25" thickTop="1" thickBot="1" x14ac:dyDescent="0.3">
      <c r="A2" s="17"/>
      <c r="B2" s="17"/>
      <c r="C2" s="17"/>
      <c r="D2" s="17"/>
      <c r="E2" s="18" t="s">
        <v>66</v>
      </c>
      <c r="F2" s="19"/>
      <c r="G2" s="18" t="s">
        <v>65</v>
      </c>
      <c r="H2" s="19"/>
      <c r="I2" s="18" t="s">
        <v>64</v>
      </c>
      <c r="J2" s="19"/>
      <c r="K2" s="18" t="s">
        <v>63</v>
      </c>
    </row>
    <row r="3" spans="1:11" ht="16.5" thickTop="1" x14ac:dyDescent="0.25">
      <c r="A3" s="2" t="s">
        <v>62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61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60</v>
      </c>
      <c r="D5" s="2"/>
      <c r="E5" s="6">
        <v>597956</v>
      </c>
      <c r="F5" s="7"/>
      <c r="G5" s="6">
        <v>524393</v>
      </c>
      <c r="H5" s="7"/>
      <c r="I5" s="6">
        <f>ROUND((E5-G5),5)</f>
        <v>73563</v>
      </c>
      <c r="J5" s="7"/>
      <c r="K5" s="8">
        <f>ROUND(IF(E5=0, IF(G5=0, 0, SIGN(-G5)), IF(G5=0, SIGN(E5), (E5-G5)/ABS(G5))),5)</f>
        <v>0.14027999999999999</v>
      </c>
    </row>
    <row r="6" spans="1:11" x14ac:dyDescent="0.25">
      <c r="A6" s="2"/>
      <c r="B6" s="2"/>
      <c r="C6" s="2" t="s">
        <v>59</v>
      </c>
      <c r="D6" s="2"/>
      <c r="E6" s="6">
        <v>85848</v>
      </c>
      <c r="F6" s="7"/>
      <c r="G6" s="6">
        <v>93287</v>
      </c>
      <c r="H6" s="7"/>
      <c r="I6" s="6">
        <f>ROUND((E6-G6),5)</f>
        <v>-7439</v>
      </c>
      <c r="J6" s="7"/>
      <c r="K6" s="8">
        <f>ROUND(IF(E6=0, IF(G6=0, 0, SIGN(-G6)), IF(G6=0, SIGN(E6), (E6-G6)/ABS(G6))),5)</f>
        <v>-7.9740000000000005E-2</v>
      </c>
    </row>
    <row r="7" spans="1:11" ht="16.5" thickBot="1" x14ac:dyDescent="0.3">
      <c r="A7" s="2"/>
      <c r="B7" s="2"/>
      <c r="C7" s="2" t="s">
        <v>58</v>
      </c>
      <c r="D7" s="2"/>
      <c r="E7" s="24">
        <v>39447</v>
      </c>
      <c r="F7" s="7"/>
      <c r="G7" s="24">
        <v>60058</v>
      </c>
      <c r="H7" s="7"/>
      <c r="I7" s="24">
        <f>ROUND((E7-G7),5)</f>
        <v>-20611</v>
      </c>
      <c r="J7" s="7"/>
      <c r="K7" s="23">
        <f>ROUND(IF(E7=0, IF(G7=0, 0, SIGN(-G7)), IF(G7=0, SIGN(E7), (E7-G7)/ABS(G7))),5)</f>
        <v>-0.34317999999999999</v>
      </c>
    </row>
    <row r="8" spans="1:11" x14ac:dyDescent="0.25">
      <c r="A8" s="2"/>
      <c r="B8" s="2" t="s">
        <v>57</v>
      </c>
      <c r="C8" s="2"/>
      <c r="D8" s="2"/>
      <c r="E8" s="6">
        <f>ROUND(SUM(E4:E7),5)</f>
        <v>723251</v>
      </c>
      <c r="F8" s="7"/>
      <c r="G8" s="6">
        <f>ROUND(SUM(G4:G7),5)</f>
        <v>677738</v>
      </c>
      <c r="H8" s="7"/>
      <c r="I8" s="6">
        <f>ROUND((E8-G8),5)</f>
        <v>45513</v>
      </c>
      <c r="J8" s="7"/>
      <c r="K8" s="8">
        <f>ROUND(IF(E8=0, IF(G8=0, 0, SIGN(-G8)), IF(G8=0, SIGN(E8), (E8-G8)/ABS(G8))),5)</f>
        <v>6.7150000000000001E-2</v>
      </c>
    </row>
    <row r="9" spans="1:11" ht="16.5" thickBot="1" x14ac:dyDescent="0.3">
      <c r="A9" s="2"/>
      <c r="B9" s="2" t="s">
        <v>56</v>
      </c>
      <c r="C9" s="2"/>
      <c r="D9" s="2"/>
      <c r="E9" s="6">
        <v>694857</v>
      </c>
      <c r="F9" s="7"/>
      <c r="G9" s="6">
        <v>621989</v>
      </c>
      <c r="H9" s="7"/>
      <c r="I9" s="6">
        <f>ROUND((E9-G9),5)</f>
        <v>72868</v>
      </c>
      <c r="J9" s="7"/>
      <c r="K9" s="8">
        <f>ROUND(IF(E9=0, IF(G9=0, 0, SIGN(-G9)), IF(G9=0, SIGN(E9), (E9-G9)/ABS(G9))),5)</f>
        <v>0.11715</v>
      </c>
    </row>
    <row r="10" spans="1:11" s="16" customFormat="1" ht="16.5" thickBot="1" x14ac:dyDescent="0.3">
      <c r="A10" s="2" t="s">
        <v>55</v>
      </c>
      <c r="B10" s="2"/>
      <c r="C10" s="2"/>
      <c r="D10" s="2"/>
      <c r="E10" s="14">
        <f>ROUND(E3+SUM(E8:E9),5)</f>
        <v>1418108</v>
      </c>
      <c r="F10" s="2"/>
      <c r="G10" s="14">
        <f>ROUND(G3+SUM(G8:G9),5)</f>
        <v>1299727</v>
      </c>
      <c r="H10" s="2"/>
      <c r="I10" s="14">
        <f>ROUND((E10-G10),5)</f>
        <v>118381</v>
      </c>
      <c r="J10" s="2"/>
      <c r="K10" s="15">
        <f>ROUND(IF(E10=0, IF(G10=0, 0, SIGN(-G10)), IF(G10=0, SIGN(E10), (E10-G10)/ABS(G10))),5)</f>
        <v>9.1079999999999994E-2</v>
      </c>
    </row>
    <row r="11" spans="1:11" ht="16.5" thickTop="1" x14ac:dyDescent="0.25">
      <c r="A11" s="2" t="s">
        <v>54</v>
      </c>
      <c r="B11" s="2"/>
      <c r="C11" s="2"/>
      <c r="D11" s="2"/>
      <c r="E11" s="6"/>
      <c r="F11" s="7"/>
      <c r="G11" s="6"/>
      <c r="H11" s="7"/>
      <c r="I11" s="6"/>
      <c r="J11" s="7"/>
      <c r="K11" s="8"/>
    </row>
    <row r="12" spans="1:11" x14ac:dyDescent="0.25">
      <c r="A12" s="2"/>
      <c r="B12" s="2" t="s">
        <v>53</v>
      </c>
      <c r="C12" s="2"/>
      <c r="D12" s="2"/>
      <c r="E12" s="6"/>
      <c r="F12" s="7"/>
      <c r="G12" s="6"/>
      <c r="H12" s="7"/>
      <c r="I12" s="6"/>
      <c r="J12" s="7"/>
      <c r="K12" s="8"/>
    </row>
    <row r="13" spans="1:11" x14ac:dyDescent="0.25">
      <c r="A13" s="2"/>
      <c r="B13" s="2"/>
      <c r="C13" s="2" t="s">
        <v>52</v>
      </c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/>
      <c r="C14" s="2"/>
      <c r="D14" s="2" t="s">
        <v>51</v>
      </c>
      <c r="E14" s="6">
        <v>26754</v>
      </c>
      <c r="F14" s="7"/>
      <c r="G14" s="6">
        <v>57660</v>
      </c>
      <c r="H14" s="7"/>
      <c r="I14" s="6">
        <f>ROUND((E14-G14),5)</f>
        <v>-30906</v>
      </c>
      <c r="J14" s="7"/>
      <c r="K14" s="8">
        <f>ROUND(IF(E14=0, IF(G14=0, 0, SIGN(-G14)), IF(G14=0, SIGN(E14), (E14-G14)/ABS(G14))),5)</f>
        <v>-0.53600000000000003</v>
      </c>
    </row>
    <row r="15" spans="1:11" ht="16.5" thickBot="1" x14ac:dyDescent="0.3">
      <c r="A15" s="2"/>
      <c r="B15" s="2"/>
      <c r="C15" s="2"/>
      <c r="D15" s="2" t="s">
        <v>50</v>
      </c>
      <c r="E15" s="6">
        <v>1572</v>
      </c>
      <c r="F15" s="7"/>
      <c r="G15" s="6">
        <v>10326</v>
      </c>
      <c r="H15" s="7"/>
      <c r="I15" s="6">
        <f>ROUND((E15-G15),5)</f>
        <v>-8754</v>
      </c>
      <c r="J15" s="7"/>
      <c r="K15" s="8">
        <f>ROUND(IF(E15=0, IF(G15=0, 0, SIGN(-G15)), IF(G15=0, SIGN(E15), (E15-G15)/ABS(G15))),5)</f>
        <v>-0.84775999999999996</v>
      </c>
    </row>
    <row r="16" spans="1:11" ht="16.5" thickBot="1" x14ac:dyDescent="0.3">
      <c r="A16" s="2"/>
      <c r="B16" s="2"/>
      <c r="C16" s="2" t="s">
        <v>49</v>
      </c>
      <c r="D16" s="2"/>
      <c r="E16" s="11">
        <f>ROUND(SUM(E13:E15),5)</f>
        <v>28326</v>
      </c>
      <c r="F16" s="7"/>
      <c r="G16" s="11">
        <f>ROUND(SUM(G13:G15),5)</f>
        <v>67986</v>
      </c>
      <c r="H16" s="7"/>
      <c r="I16" s="11">
        <f>ROUND((E16-G16),5)</f>
        <v>-39660</v>
      </c>
      <c r="J16" s="7"/>
      <c r="K16" s="12">
        <f>ROUND(IF(E16=0, IF(G16=0, 0, SIGN(-G16)), IF(G16=0, SIGN(E16), (E16-G16)/ABS(G16))),5)</f>
        <v>-0.58335999999999999</v>
      </c>
    </row>
    <row r="17" spans="1:11" x14ac:dyDescent="0.25">
      <c r="A17" s="2"/>
      <c r="B17" s="2" t="s">
        <v>48</v>
      </c>
      <c r="C17" s="2"/>
      <c r="D17" s="2"/>
      <c r="E17" s="6">
        <f>ROUND(E12+E16,5)</f>
        <v>28326</v>
      </c>
      <c r="F17" s="7"/>
      <c r="G17" s="6">
        <f>ROUND(G12+G16,5)</f>
        <v>67986</v>
      </c>
      <c r="H17" s="7"/>
      <c r="I17" s="6">
        <f>ROUND((E17-G17),5)</f>
        <v>-39660</v>
      </c>
      <c r="J17" s="7"/>
      <c r="K17" s="8">
        <f>ROUND(IF(E17=0, IF(G17=0, 0, SIGN(-G17)), IF(G17=0, SIGN(E17), (E17-G17)/ABS(G17))),5)</f>
        <v>-0.58335999999999999</v>
      </c>
    </row>
    <row r="18" spans="1:11" ht="16.5" thickBot="1" x14ac:dyDescent="0.3">
      <c r="A18" s="2"/>
      <c r="B18" s="2" t="s">
        <v>47</v>
      </c>
      <c r="C18" s="2"/>
      <c r="D18" s="2"/>
      <c r="E18" s="6">
        <v>1389782</v>
      </c>
      <c r="F18" s="7"/>
      <c r="G18" s="6">
        <v>1231741</v>
      </c>
      <c r="H18" s="7"/>
      <c r="I18" s="6">
        <f>ROUND((E18-G18),5)</f>
        <v>158041</v>
      </c>
      <c r="J18" s="7"/>
      <c r="K18" s="8">
        <f>ROUND(IF(E18=0, IF(G18=0, 0, SIGN(-G18)), IF(G18=0, SIGN(E18), (E18-G18)/ABS(G18))),5)</f>
        <v>0.12831000000000001</v>
      </c>
    </row>
    <row r="19" spans="1:11" s="16" customFormat="1" ht="16.5" thickBot="1" x14ac:dyDescent="0.3">
      <c r="A19" s="2" t="s">
        <v>46</v>
      </c>
      <c r="B19" s="2"/>
      <c r="C19" s="2"/>
      <c r="D19" s="2"/>
      <c r="E19" s="14">
        <f>ROUND(E11+SUM(E17:E18),5)</f>
        <v>1418108</v>
      </c>
      <c r="F19" s="2"/>
      <c r="G19" s="14">
        <f>ROUND(G11+SUM(G17:G18),5)</f>
        <v>1299727</v>
      </c>
      <c r="H19" s="2"/>
      <c r="I19" s="14">
        <f>ROUND((E19-G19),5)</f>
        <v>118381</v>
      </c>
      <c r="J19" s="2"/>
      <c r="K19" s="15">
        <f>ROUND(IF(E19=0, IF(G19=0, 0, SIGN(-G19)), IF(G19=0, SIGN(E19), (E19-G19)/ABS(G19))),5)</f>
        <v>9.1079999999999994E-2</v>
      </c>
    </row>
    <row r="20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10:56 AM
&amp;"Arial,Bold"&amp;12 04/10/22
&amp;"Arial,Bold"&amp;12 Accrual Basis&amp;C&amp;"Arial,Bold"&amp;12 Wild Oak Saddle Club
&amp;"Arial,Bold"&amp;14 Balance Sheet Prev Year Comparison
&amp;"Arial,Bold"&amp;10 As of February 28,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03F1-25FB-4AA7-BEF2-B7A5AB7EF201}">
  <sheetPr codeName="Sheet4"/>
  <dimension ref="A1:N13"/>
  <sheetViews>
    <sheetView workbookViewId="0">
      <selection activeCell="M1" sqref="F1:M1048576"/>
    </sheetView>
  </sheetViews>
  <sheetFormatPr defaultRowHeight="15.75" x14ac:dyDescent="0.25"/>
  <cols>
    <col min="1" max="4" width="3" style="16" customWidth="1"/>
    <col min="5" max="5" width="36" style="16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6.28515625" customWidth="1"/>
  </cols>
  <sheetData>
    <row r="1" spans="1:14" s="20" customFormat="1" ht="16.5" thickBot="1" x14ac:dyDescent="0.3">
      <c r="A1" s="17"/>
      <c r="B1" s="17"/>
      <c r="C1" s="17"/>
      <c r="D1" s="17"/>
      <c r="E1" s="17"/>
      <c r="F1" s="26" t="s">
        <v>70</v>
      </c>
      <c r="G1" s="19"/>
      <c r="H1" s="26" t="s">
        <v>69</v>
      </c>
      <c r="I1" s="19"/>
      <c r="J1" s="26" t="s">
        <v>68</v>
      </c>
      <c r="K1" s="19"/>
      <c r="L1" s="26" t="s">
        <v>67</v>
      </c>
      <c r="M1" s="19"/>
      <c r="N1" s="26" t="s">
        <v>0</v>
      </c>
    </row>
    <row r="2" spans="1:14" ht="16.5" thickTop="1" x14ac:dyDescent="0.25">
      <c r="A2" s="2"/>
      <c r="B2" s="2" t="s">
        <v>7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8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9</v>
      </c>
      <c r="F4" s="6">
        <v>0</v>
      </c>
      <c r="G4" s="7"/>
      <c r="H4" s="6">
        <v>0</v>
      </c>
      <c r="I4" s="7"/>
      <c r="J4" s="6">
        <v>0</v>
      </c>
      <c r="K4" s="7"/>
      <c r="L4" s="6">
        <v>144500</v>
      </c>
      <c r="M4" s="7"/>
      <c r="N4" s="6">
        <f>ROUND(SUM(F4:L4),5)</f>
        <v>144500</v>
      </c>
    </row>
    <row r="5" spans="1:14" x14ac:dyDescent="0.25">
      <c r="A5" s="2"/>
      <c r="B5" s="2"/>
      <c r="C5" s="2"/>
      <c r="D5" s="2"/>
      <c r="E5" s="2" t="s">
        <v>10</v>
      </c>
      <c r="F5" s="6">
        <v>6317</v>
      </c>
      <c r="G5" s="7"/>
      <c r="H5" s="6">
        <v>1100</v>
      </c>
      <c r="I5" s="7"/>
      <c r="J5" s="6">
        <v>3400</v>
      </c>
      <c r="K5" s="7"/>
      <c r="L5" s="6">
        <v>39456</v>
      </c>
      <c r="M5" s="7"/>
      <c r="N5" s="6">
        <f>ROUND(SUM(F5:L5),5)</f>
        <v>50273</v>
      </c>
    </row>
    <row r="6" spans="1:14" x14ac:dyDescent="0.25">
      <c r="A6" s="2"/>
      <c r="B6" s="2"/>
      <c r="C6" s="2"/>
      <c r="D6" s="2"/>
      <c r="E6" s="2" t="s">
        <v>11</v>
      </c>
      <c r="F6" s="6">
        <v>750</v>
      </c>
      <c r="G6" s="7"/>
      <c r="H6" s="6">
        <v>278</v>
      </c>
      <c r="I6" s="7"/>
      <c r="J6" s="6">
        <v>0</v>
      </c>
      <c r="K6" s="7"/>
      <c r="L6" s="6">
        <v>5974</v>
      </c>
      <c r="M6" s="7"/>
      <c r="N6" s="6">
        <f>ROUND(SUM(F6:L6),5)</f>
        <v>7002</v>
      </c>
    </row>
    <row r="7" spans="1:14" x14ac:dyDescent="0.25">
      <c r="A7" s="2"/>
      <c r="B7" s="2"/>
      <c r="C7" s="2"/>
      <c r="D7" s="2"/>
      <c r="E7" s="2" t="s">
        <v>12</v>
      </c>
      <c r="F7" s="6">
        <v>0</v>
      </c>
      <c r="G7" s="7"/>
      <c r="H7" s="6">
        <v>0</v>
      </c>
      <c r="I7" s="7"/>
      <c r="J7" s="6">
        <v>0</v>
      </c>
      <c r="K7" s="7"/>
      <c r="L7" s="6">
        <v>1117</v>
      </c>
      <c r="M7" s="7"/>
      <c r="N7" s="6">
        <f>ROUND(SUM(F7:L7),5)</f>
        <v>1117</v>
      </c>
    </row>
    <row r="8" spans="1:14" ht="16.5" thickBot="1" x14ac:dyDescent="0.3">
      <c r="A8" s="2"/>
      <c r="B8" s="2"/>
      <c r="C8" s="2"/>
      <c r="D8" s="2"/>
      <c r="E8" s="2" t="s">
        <v>14</v>
      </c>
      <c r="F8" s="6">
        <v>1000</v>
      </c>
      <c r="G8" s="7"/>
      <c r="H8" s="6">
        <v>0</v>
      </c>
      <c r="I8" s="7"/>
      <c r="J8" s="6">
        <v>0</v>
      </c>
      <c r="K8" s="7"/>
      <c r="L8" s="6">
        <v>303</v>
      </c>
      <c r="M8" s="7"/>
      <c r="N8" s="6">
        <f>ROUND(SUM(F8:L8),5)</f>
        <v>1303</v>
      </c>
    </row>
    <row r="9" spans="1:14" x14ac:dyDescent="0.25">
      <c r="A9" s="2"/>
      <c r="B9" s="2"/>
      <c r="C9" s="2"/>
      <c r="D9" s="2" t="s">
        <v>15</v>
      </c>
      <c r="E9" s="2"/>
      <c r="F9" s="13">
        <f>ROUND(SUM(F3:F8),5)</f>
        <v>8067</v>
      </c>
      <c r="G9" s="7"/>
      <c r="H9" s="13">
        <f>ROUND(SUM(H3:H8),5)</f>
        <v>1378</v>
      </c>
      <c r="I9" s="7"/>
      <c r="J9" s="13">
        <f>ROUND(SUM(J3:J8),5)</f>
        <v>3400</v>
      </c>
      <c r="K9" s="7"/>
      <c r="L9" s="13">
        <f>ROUND(SUM(L3:L8),5)</f>
        <v>191350</v>
      </c>
      <c r="M9" s="7"/>
      <c r="N9" s="13">
        <f>ROUND(SUM(F9:L9),5)</f>
        <v>204195</v>
      </c>
    </row>
    <row r="10" spans="1:14" x14ac:dyDescent="0.25">
      <c r="A10" s="2"/>
      <c r="B10" s="2"/>
      <c r="C10" s="2" t="s">
        <v>71</v>
      </c>
      <c r="D10" s="2"/>
      <c r="E10" s="2"/>
      <c r="F10" s="6">
        <v>17418</v>
      </c>
      <c r="G10" s="7"/>
      <c r="H10" s="6"/>
      <c r="I10" s="7"/>
      <c r="J10" s="6"/>
      <c r="K10" s="7"/>
      <c r="L10" s="6">
        <v>188729</v>
      </c>
      <c r="M10" s="6"/>
      <c r="N10" s="6">
        <f>SUM(F10:L10)</f>
        <v>206147</v>
      </c>
    </row>
    <row r="11" spans="1:14" ht="16.5" thickBot="1" x14ac:dyDescent="0.3">
      <c r="A11" s="2"/>
      <c r="B11" s="2"/>
      <c r="C11" s="2" t="s">
        <v>72</v>
      </c>
      <c r="D11" s="2"/>
      <c r="E11" s="2"/>
      <c r="F11" s="27">
        <f>F9-F10</f>
        <v>-9351</v>
      </c>
      <c r="G11" s="28"/>
      <c r="H11" s="27">
        <f>H9-H10</f>
        <v>1378</v>
      </c>
      <c r="I11" s="28"/>
      <c r="J11" s="27">
        <f>J9-J10</f>
        <v>3400</v>
      </c>
      <c r="K11" s="28"/>
      <c r="L11" s="27">
        <f>L9-L10</f>
        <v>2621</v>
      </c>
      <c r="M11" s="28"/>
      <c r="N11" s="27">
        <f>N9-N10</f>
        <v>-1952</v>
      </c>
    </row>
    <row r="12" spans="1:14" s="16" customFormat="1" x14ac:dyDescent="0.25">
      <c r="A12" s="2"/>
      <c r="B12" s="2"/>
      <c r="C12" s="2"/>
      <c r="D12" s="2"/>
      <c r="E12" s="2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5">
      <c r="B13"/>
      <c r="C13" s="16" t="s">
        <v>73</v>
      </c>
      <c r="D13"/>
      <c r="E13"/>
      <c r="F13" s="30">
        <f>F9/N9</f>
        <v>3.9506354220230661E-2</v>
      </c>
      <c r="G13" s="30"/>
      <c r="H13" s="30">
        <f>H9/N9</f>
        <v>6.7484512353387692E-3</v>
      </c>
      <c r="I13" s="30"/>
      <c r="J13" s="30">
        <f>J9/N9</f>
        <v>1.6650750508092754E-2</v>
      </c>
      <c r="K13" s="30"/>
      <c r="L13" s="30">
        <f>L9/N9</f>
        <v>0.93709444403633779</v>
      </c>
      <c r="M13" s="30"/>
      <c r="N13" s="31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11:12 AM
&amp;"Arial,Bold"&amp;12 04/10/22
&amp;"Arial,Bold"&amp;12 Accrual Basis&amp;C&amp;"Arial,Bold"&amp;12 Wild Oak Saddle Club
&amp;"Arial,Bold"&amp;14 Profit &amp;&amp; Loss by Class
&amp;"Arial,Bold"&amp;10 January through February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7B66-2BD1-49B0-8802-0B9326A5B4A0}">
  <sheetPr codeName="Sheet3"/>
  <dimension ref="A1:N13"/>
  <sheetViews>
    <sheetView workbookViewId="0">
      <selection activeCell="M1" sqref="F1:M1048576"/>
    </sheetView>
  </sheetViews>
  <sheetFormatPr defaultRowHeight="15.75" x14ac:dyDescent="0.25"/>
  <cols>
    <col min="1" max="4" width="3" style="16" customWidth="1"/>
    <col min="5" max="5" width="36" style="16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5.85546875" customWidth="1"/>
  </cols>
  <sheetData>
    <row r="1" spans="1:14" s="20" customFormat="1" ht="16.5" thickBot="1" x14ac:dyDescent="0.3">
      <c r="A1" s="17"/>
      <c r="B1" s="17"/>
      <c r="C1" s="17"/>
      <c r="D1" s="17"/>
      <c r="E1" s="17"/>
      <c r="F1" s="26" t="s">
        <v>70</v>
      </c>
      <c r="G1" s="19"/>
      <c r="H1" s="26" t="s">
        <v>69</v>
      </c>
      <c r="I1" s="19"/>
      <c r="J1" s="26" t="s">
        <v>68</v>
      </c>
      <c r="K1" s="19"/>
      <c r="L1" s="26" t="s">
        <v>67</v>
      </c>
      <c r="M1" s="19"/>
      <c r="N1" s="26" t="s">
        <v>0</v>
      </c>
    </row>
    <row r="2" spans="1:14" ht="16.5" thickTop="1" x14ac:dyDescent="0.25">
      <c r="A2" s="2"/>
      <c r="B2" s="2" t="s">
        <v>7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8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9</v>
      </c>
      <c r="F4" s="6">
        <v>0</v>
      </c>
      <c r="G4" s="7"/>
      <c r="H4" s="6">
        <v>0</v>
      </c>
      <c r="I4" s="7"/>
      <c r="J4" s="6">
        <v>0</v>
      </c>
      <c r="K4" s="7"/>
      <c r="L4" s="6">
        <v>76250</v>
      </c>
      <c r="M4" s="7"/>
      <c r="N4" s="6">
        <f>ROUND(SUM(F4:L4),5)</f>
        <v>76250</v>
      </c>
    </row>
    <row r="5" spans="1:14" x14ac:dyDescent="0.25">
      <c r="A5" s="2"/>
      <c r="B5" s="2"/>
      <c r="C5" s="2"/>
      <c r="D5" s="2"/>
      <c r="E5" s="2" t="s">
        <v>10</v>
      </c>
      <c r="F5" s="6">
        <v>6317</v>
      </c>
      <c r="G5" s="7"/>
      <c r="H5" s="6">
        <v>1100</v>
      </c>
      <c r="I5" s="7"/>
      <c r="J5" s="6">
        <v>3400</v>
      </c>
      <c r="K5" s="7"/>
      <c r="L5" s="6">
        <v>22222</v>
      </c>
      <c r="M5" s="7"/>
      <c r="N5" s="6">
        <f>ROUND(SUM(F5:L5),5)</f>
        <v>33039</v>
      </c>
    </row>
    <row r="6" spans="1:14" x14ac:dyDescent="0.25">
      <c r="A6" s="2"/>
      <c r="B6" s="2"/>
      <c r="C6" s="2"/>
      <c r="D6" s="2"/>
      <c r="E6" s="2" t="s">
        <v>11</v>
      </c>
      <c r="F6" s="6">
        <v>750</v>
      </c>
      <c r="G6" s="7"/>
      <c r="H6" s="6">
        <v>218</v>
      </c>
      <c r="I6" s="7"/>
      <c r="J6" s="6">
        <v>0</v>
      </c>
      <c r="K6" s="7"/>
      <c r="L6" s="6">
        <v>3613</v>
      </c>
      <c r="M6" s="7"/>
      <c r="N6" s="6">
        <f>ROUND(SUM(F6:L6),5)</f>
        <v>4581</v>
      </c>
    </row>
    <row r="7" spans="1:14" x14ac:dyDescent="0.25">
      <c r="A7" s="2"/>
      <c r="B7" s="2"/>
      <c r="C7" s="2"/>
      <c r="D7" s="2"/>
      <c r="E7" s="2" t="s">
        <v>12</v>
      </c>
      <c r="F7" s="6">
        <v>0</v>
      </c>
      <c r="G7" s="7"/>
      <c r="H7" s="6">
        <v>0</v>
      </c>
      <c r="I7" s="7"/>
      <c r="J7" s="6">
        <v>0</v>
      </c>
      <c r="K7" s="7"/>
      <c r="L7" s="6">
        <v>539</v>
      </c>
      <c r="M7" s="7"/>
      <c r="N7" s="6">
        <f>ROUND(SUM(F7:L7),5)</f>
        <v>539</v>
      </c>
    </row>
    <row r="8" spans="1:14" ht="16.5" thickBot="1" x14ac:dyDescent="0.3">
      <c r="A8" s="2"/>
      <c r="B8" s="2"/>
      <c r="C8" s="2"/>
      <c r="D8" s="2"/>
      <c r="E8" s="2" t="s">
        <v>14</v>
      </c>
      <c r="F8" s="6">
        <v>1000</v>
      </c>
      <c r="G8" s="7"/>
      <c r="H8" s="6">
        <v>0</v>
      </c>
      <c r="I8" s="7"/>
      <c r="J8" s="6">
        <v>0</v>
      </c>
      <c r="K8" s="7"/>
      <c r="L8" s="6">
        <v>219</v>
      </c>
      <c r="M8" s="7"/>
      <c r="N8" s="6">
        <f>ROUND(SUM(F8:L8),5)</f>
        <v>1219</v>
      </c>
    </row>
    <row r="9" spans="1:14" x14ac:dyDescent="0.25">
      <c r="A9" s="2"/>
      <c r="B9" s="2"/>
      <c r="C9" s="2"/>
      <c r="D9" s="2" t="s">
        <v>15</v>
      </c>
      <c r="E9" s="2"/>
      <c r="F9" s="13">
        <f>ROUND(SUM(F3:F8),5)</f>
        <v>8067</v>
      </c>
      <c r="G9" s="7"/>
      <c r="H9" s="13">
        <f>ROUND(SUM(H3:H8),5)</f>
        <v>1318</v>
      </c>
      <c r="I9" s="7"/>
      <c r="J9" s="13">
        <f>ROUND(SUM(J3:J8),5)</f>
        <v>3400</v>
      </c>
      <c r="K9" s="7"/>
      <c r="L9" s="13">
        <f>ROUND(SUM(L3:L8),5)</f>
        <v>102843</v>
      </c>
      <c r="M9" s="7"/>
      <c r="N9" s="13">
        <f>ROUND(SUM(F9:L9),5)</f>
        <v>115628</v>
      </c>
    </row>
    <row r="10" spans="1:14" x14ac:dyDescent="0.25">
      <c r="A10" s="2"/>
      <c r="B10" s="2"/>
      <c r="C10" s="2" t="s">
        <v>71</v>
      </c>
      <c r="D10" s="2"/>
      <c r="E10" s="2"/>
      <c r="F10" s="6">
        <v>9331</v>
      </c>
      <c r="G10" s="7"/>
      <c r="H10" s="6"/>
      <c r="I10" s="7"/>
      <c r="J10" s="6"/>
      <c r="K10" s="7"/>
      <c r="L10" s="6">
        <v>103696</v>
      </c>
      <c r="M10" s="6"/>
      <c r="N10" s="6">
        <f>SUM(F10:L10)</f>
        <v>113027</v>
      </c>
    </row>
    <row r="11" spans="1:14" ht="16.5" thickBot="1" x14ac:dyDescent="0.3">
      <c r="A11" s="2"/>
      <c r="B11" s="2"/>
      <c r="C11" s="2" t="s">
        <v>72</v>
      </c>
      <c r="D11" s="2"/>
      <c r="E11" s="2"/>
      <c r="F11" s="27">
        <f>F9-F10</f>
        <v>-1264</v>
      </c>
      <c r="G11" s="28"/>
      <c r="H11" s="27">
        <f>H9-H10</f>
        <v>1318</v>
      </c>
      <c r="I11" s="28"/>
      <c r="J11" s="27">
        <f>J9-J10</f>
        <v>3400</v>
      </c>
      <c r="K11" s="28"/>
      <c r="L11" s="27">
        <f>L9-L10</f>
        <v>-853</v>
      </c>
      <c r="M11" s="28"/>
      <c r="N11" s="27">
        <f>N9-N10</f>
        <v>2601</v>
      </c>
    </row>
    <row r="12" spans="1:14" s="16" customFormat="1" x14ac:dyDescent="0.25">
      <c r="A12" s="2"/>
      <c r="B12" s="2"/>
      <c r="C12" s="2"/>
      <c r="D12" s="2"/>
      <c r="E12" s="2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5">
      <c r="B13"/>
      <c r="C13" s="16" t="s">
        <v>73</v>
      </c>
      <c r="D13"/>
      <c r="E13"/>
      <c r="F13" s="30">
        <f>F9/N9</f>
        <v>6.9766838482028568E-2</v>
      </c>
      <c r="G13" s="30"/>
      <c r="H13" s="30">
        <f>H9/N9</f>
        <v>1.139862317085827E-2</v>
      </c>
      <c r="I13" s="30"/>
      <c r="J13" s="30">
        <f>J9/N9</f>
        <v>2.9404642474141211E-2</v>
      </c>
      <c r="K13" s="30"/>
      <c r="L13" s="30">
        <f>L9/N9</f>
        <v>0.88942989587297194</v>
      </c>
      <c r="M13" s="30"/>
      <c r="N13" s="31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11:08 AM
&amp;"Arial,Bold"&amp;12 04/10/22
&amp;"Arial,Bold"&amp;12 Accrual Basis&amp;C&amp;"Arial,Bold"&amp;12 Wild Oak Saddle Club
&amp;"Arial,Bold"&amp;14 Profit &amp;&amp; Loss by Class
&amp;"Arial,Bold"&amp;10 February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PL Act to Bud</vt:lpstr>
      <vt:lpstr>Balance Sheet</vt:lpstr>
      <vt:lpstr>YTD Rev by Type</vt:lpstr>
      <vt:lpstr>Feb Rev by Type</vt:lpstr>
      <vt:lpstr>'Balance Sheet'!Print_Area</vt:lpstr>
      <vt:lpstr>'Feb Rev by Type'!Print_Area</vt:lpstr>
      <vt:lpstr>'PL Act to Bud'!Print_Area</vt:lpstr>
      <vt:lpstr>'YTD Rev by Type'!Print_Area</vt:lpstr>
      <vt:lpstr>'Balance Sheet'!Print_Titles</vt:lpstr>
      <vt:lpstr>'Feb Rev by Type'!Print_Titles</vt:lpstr>
      <vt:lpstr>'PL Act to Bud'!Print_Titles</vt:lpstr>
      <vt:lpstr>'YTD Rev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2022-04-10T18:56:58Z</cp:lastPrinted>
  <dcterms:created xsi:type="dcterms:W3CDTF">2022-04-10T17:52:50Z</dcterms:created>
  <dcterms:modified xsi:type="dcterms:W3CDTF">2022-04-10T18:57:07Z</dcterms:modified>
</cp:coreProperties>
</file>